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dilarasakti/Downloads/Tutor /"/>
    </mc:Choice>
  </mc:AlternateContent>
  <xr:revisionPtr revIDLastSave="0" documentId="13_ncr:1_{AD6C71F3-369D-F348-82A8-6E6AEA7CE662}" xr6:coauthVersionLast="47" xr6:coauthVersionMax="47" xr10:uidLastSave="{00000000-0000-0000-0000-000000000000}"/>
  <bookViews>
    <workbookView xWindow="0" yWindow="460" windowWidth="28800" windowHeight="17540" xr2:uid="{D679E803-31A0-4246-8045-E3E16E3083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F88" i="1"/>
  <c r="D113" i="1"/>
  <c r="C48" i="1"/>
  <c r="C47" i="1"/>
  <c r="D45" i="1"/>
  <c r="H36" i="1"/>
  <c r="G36" i="1"/>
  <c r="E37" i="1"/>
  <c r="E36" i="1"/>
  <c r="C37" i="1"/>
  <c r="E166" i="1" l="1"/>
  <c r="E165" i="1"/>
  <c r="D165" i="1"/>
  <c r="D168" i="1" s="1"/>
  <c r="G167" i="1" s="1"/>
  <c r="C168" i="1"/>
  <c r="F165" i="1" s="1"/>
  <c r="E141" i="1"/>
  <c r="E140" i="1"/>
  <c r="D140" i="1"/>
  <c r="D143" i="1" s="1"/>
  <c r="G141" i="1" s="1"/>
  <c r="E116" i="1"/>
  <c r="H114" i="1" s="1"/>
  <c r="D115" i="1"/>
  <c r="C115" i="1"/>
  <c r="C116" i="1" s="1"/>
  <c r="F114" i="1" s="1"/>
  <c r="E91" i="1"/>
  <c r="H88" i="1" s="1"/>
  <c r="D90" i="1"/>
  <c r="D91" i="1" s="1"/>
  <c r="C90" i="1"/>
  <c r="D39" i="1"/>
  <c r="F167" i="1" l="1"/>
  <c r="G140" i="1"/>
  <c r="F166" i="1"/>
  <c r="G166" i="1"/>
  <c r="E143" i="1"/>
  <c r="E168" i="1"/>
  <c r="H167" i="1" s="1"/>
  <c r="I167" i="1" s="1"/>
  <c r="J167" i="1" s="1"/>
  <c r="G165" i="1"/>
  <c r="G142" i="1"/>
  <c r="H89" i="1"/>
  <c r="H115" i="1"/>
  <c r="C143" i="1"/>
  <c r="G89" i="1"/>
  <c r="G90" i="1"/>
  <c r="G88" i="1"/>
  <c r="H90" i="1"/>
  <c r="H113" i="1"/>
  <c r="C91" i="1"/>
  <c r="D116" i="1"/>
  <c r="G113" i="1" s="1"/>
  <c r="F113" i="1"/>
  <c r="F115" i="1"/>
  <c r="E39" i="1"/>
  <c r="H37" i="1" s="1"/>
  <c r="G38" i="1"/>
  <c r="G37" i="1"/>
  <c r="C39" i="1"/>
  <c r="F38" i="1" s="1"/>
  <c r="H165" i="1" l="1"/>
  <c r="I165" i="1" s="1"/>
  <c r="J165" i="1" s="1"/>
  <c r="F36" i="1"/>
  <c r="F37" i="1"/>
  <c r="I113" i="1"/>
  <c r="J113" i="1" s="1"/>
  <c r="F90" i="1"/>
  <c r="I90" i="1" s="1"/>
  <c r="J90" i="1" s="1"/>
  <c r="F89" i="1"/>
  <c r="H142" i="1"/>
  <c r="H140" i="1"/>
  <c r="H141" i="1"/>
  <c r="F142" i="1"/>
  <c r="F141" i="1"/>
  <c r="F140" i="1"/>
  <c r="I140" i="1" s="1"/>
  <c r="J140" i="1" s="1"/>
  <c r="H166" i="1"/>
  <c r="I166" i="1" s="1"/>
  <c r="J166" i="1" s="1"/>
  <c r="C173" i="1" s="1"/>
  <c r="C174" i="1" s="1"/>
  <c r="C175" i="1" s="1"/>
  <c r="G114" i="1"/>
  <c r="I114" i="1" s="1"/>
  <c r="J114" i="1" s="1"/>
  <c r="G115" i="1"/>
  <c r="I115" i="1" s="1"/>
  <c r="J115" i="1" s="1"/>
  <c r="I88" i="1"/>
  <c r="J88" i="1" s="1"/>
  <c r="I89" i="1"/>
  <c r="J89" i="1" s="1"/>
  <c r="H38" i="1"/>
  <c r="I37" i="1"/>
  <c r="J37" i="1" s="1"/>
  <c r="K37" i="1" s="1"/>
  <c r="C183" i="1" l="1"/>
  <c r="J116" i="1"/>
  <c r="I142" i="1"/>
  <c r="J142" i="1" s="1"/>
  <c r="C185" i="1" s="1"/>
  <c r="J168" i="1"/>
  <c r="I141" i="1"/>
  <c r="J141" i="1" s="1"/>
  <c r="C120" i="1"/>
  <c r="C121" i="1" s="1"/>
  <c r="C122" i="1" s="1"/>
  <c r="I38" i="1"/>
  <c r="J38" i="1" s="1"/>
  <c r="K38" i="1" s="1"/>
  <c r="J91" i="1"/>
  <c r="C95" i="1"/>
  <c r="C96" i="1" s="1"/>
  <c r="C97" i="1" s="1"/>
  <c r="I36" i="1"/>
  <c r="J36" i="1" s="1"/>
  <c r="K36" i="1" s="1"/>
  <c r="C148" i="1" l="1"/>
  <c r="C149" i="1" s="1"/>
  <c r="C150" i="1" s="1"/>
  <c r="C184" i="1"/>
  <c r="C186" i="1" s="1"/>
  <c r="J143" i="1"/>
  <c r="D46" i="1"/>
  <c r="J39" i="1"/>
</calcChain>
</file>

<file path=xl/sharedStrings.xml><?xml version="1.0" encoding="utf-8"?>
<sst xmlns="http://schemas.openxmlformats.org/spreadsheetml/2006/main" count="155" uniqueCount="67">
  <si>
    <t>Element 1</t>
  </si>
  <si>
    <t>Element 2</t>
  </si>
  <si>
    <t>Element 3</t>
  </si>
  <si>
    <t>Scale in pairwise comparison</t>
  </si>
  <si>
    <t>The Intensity of interest</t>
  </si>
  <si>
    <t>2,4,6,8</t>
  </si>
  <si>
    <t>Both elements are equally important</t>
  </si>
  <si>
    <t>one element is slightly more important than the other</t>
  </si>
  <si>
    <t xml:space="preserve">
one element is more important than the other</t>
  </si>
  <si>
    <t>one element is absolutely more important than the other</t>
  </si>
  <si>
    <t>one element is absolutely essential over the other</t>
  </si>
  <si>
    <t>the value between the two considerations</t>
  </si>
  <si>
    <t>Note</t>
  </si>
  <si>
    <t>Couvee</t>
  </si>
  <si>
    <t>KULO</t>
  </si>
  <si>
    <t>Reciprocal rule</t>
  </si>
  <si>
    <t>TUKU</t>
  </si>
  <si>
    <t>Pairwise comparison</t>
  </si>
  <si>
    <t>eigen</t>
  </si>
  <si>
    <t>average</t>
  </si>
  <si>
    <t>total</t>
  </si>
  <si>
    <t>CI = (Lamda Max - n)/(n - 1)</t>
  </si>
  <si>
    <t>Lamda Max</t>
  </si>
  <si>
    <t>A. Decomposition of the problems</t>
  </si>
  <si>
    <t>B. Comparative Judgement</t>
  </si>
  <si>
    <t>Total</t>
  </si>
  <si>
    <t>C. Synthesis of Priority</t>
  </si>
  <si>
    <t>smaller than 0,1 (10%)</t>
  </si>
  <si>
    <t>CR</t>
  </si>
  <si>
    <t>D. Check the consistency and count the Consistency Ratio</t>
  </si>
  <si>
    <t>n</t>
  </si>
  <si>
    <t>RI</t>
  </si>
  <si>
    <t>E. Exercise</t>
  </si>
  <si>
    <t>1. Compare the criteria</t>
  </si>
  <si>
    <t>Eigen value</t>
  </si>
  <si>
    <t>Average</t>
  </si>
  <si>
    <t>2. Check the consistency</t>
  </si>
  <si>
    <t>Lamda max</t>
  </si>
  <si>
    <t>CI</t>
  </si>
  <si>
    <t>smaller than 0,1</t>
  </si>
  <si>
    <t>Consistent</t>
  </si>
  <si>
    <t>Eigen</t>
  </si>
  <si>
    <t>4. Check the consistency</t>
  </si>
  <si>
    <t>6. Check the consistency</t>
  </si>
  <si>
    <t>8. Check the consistency</t>
  </si>
  <si>
    <t>9. Rank the alternatives</t>
  </si>
  <si>
    <t>Random Consistency Index (RI)</t>
  </si>
  <si>
    <t>CR = CI/RI</t>
  </si>
  <si>
    <t>Basic Model (pairwise comparison)</t>
  </si>
  <si>
    <t>AHP</t>
  </si>
  <si>
    <r>
      <t xml:space="preserve">If elemen </t>
    </r>
    <r>
      <rPr>
        <i/>
        <sz val="12"/>
        <color theme="1"/>
        <rFont val="Cambria"/>
        <family val="1"/>
      </rPr>
      <t xml:space="preserve">i </t>
    </r>
    <r>
      <rPr>
        <sz val="12"/>
        <color theme="1"/>
        <rFont val="Cambria"/>
        <family val="1"/>
      </rPr>
      <t xml:space="preserve">has one of the scale (value), as written above, compare to </t>
    </r>
    <r>
      <rPr>
        <i/>
        <sz val="12"/>
        <color theme="1"/>
        <rFont val="Cambria"/>
        <family val="1"/>
      </rPr>
      <t xml:space="preserve">j </t>
    </r>
    <r>
      <rPr>
        <sz val="12"/>
        <color theme="1"/>
        <rFont val="Cambria"/>
        <family val="1"/>
      </rPr>
      <t xml:space="preserve"> then </t>
    </r>
    <r>
      <rPr>
        <i/>
        <sz val="12"/>
        <color theme="1"/>
        <rFont val="Cambria"/>
        <family val="1"/>
      </rPr>
      <t xml:space="preserve">j </t>
    </r>
    <r>
      <rPr>
        <sz val="12"/>
        <color theme="1"/>
        <rFont val="Cambria"/>
        <family val="1"/>
      </rPr>
      <t xml:space="preserve">has the reverse value when it is compared to </t>
    </r>
    <r>
      <rPr>
        <i/>
        <sz val="12"/>
        <color theme="1"/>
        <rFont val="Cambria"/>
        <family val="1"/>
      </rPr>
      <t>i</t>
    </r>
  </si>
  <si>
    <r>
      <t xml:space="preserve">(weight of criteria1 * </t>
    </r>
    <r>
      <rPr>
        <b/>
        <i/>
        <sz val="14"/>
        <color theme="1"/>
        <rFont val="Cambria"/>
        <family val="1"/>
      </rPr>
      <t xml:space="preserve">i's </t>
    </r>
    <r>
      <rPr>
        <b/>
        <sz val="14"/>
        <color theme="1"/>
        <rFont val="Cambria"/>
        <family val="1"/>
      </rPr>
      <t>criteria1 value) + (weight of criteria2 * i's criteria2 value) + (weight of criteria3 * i's criteria3 value)</t>
    </r>
  </si>
  <si>
    <t>Analytical Hierarchy Process</t>
  </si>
  <si>
    <t xml:space="preserve">always put the value in the winner's row (FOCUS: THE ROW) </t>
  </si>
  <si>
    <t xml:space="preserve">CR: </t>
  </si>
  <si>
    <t>CI:</t>
  </si>
  <si>
    <t>n=3: 0,58</t>
  </si>
  <si>
    <t>Do-able</t>
  </si>
  <si>
    <t>Budget</t>
  </si>
  <si>
    <t>Efektif</t>
  </si>
  <si>
    <t>Pembangunan RS</t>
  </si>
  <si>
    <t>Partisipasi BPJS</t>
  </si>
  <si>
    <t>Pemberdayaan</t>
  </si>
  <si>
    <t>Practice Reciprocal Value</t>
  </si>
  <si>
    <t>3. Compare the alternatives based on criteria 1 (Do-able)</t>
  </si>
  <si>
    <t>5. Compare the alternatives based on criteria 2 (Budget)</t>
  </si>
  <si>
    <t>7. Compare the alternatives based on criteria 3 (Efektif)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</si>
</sst>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4"/>
      <color theme="1"/>
      <name val="Cambria"/>
      <family val="1"/>
    </font>
    <font>
      <b/>
      <i/>
      <sz val="14"/>
      <color theme="1"/>
      <name val="Cambria"/>
      <family val="1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6" xfId="0" applyFill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8" borderId="0" xfId="0" applyFont="1" applyFill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2" xfId="0" applyFont="1" applyBorder="1"/>
    <xf numFmtId="0" fontId="2" fillId="4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0" xfId="0" applyFont="1" applyAlignment="1">
      <alignment vertical="top"/>
    </xf>
    <xf numFmtId="0" fontId="2" fillId="6" borderId="0" xfId="0" applyFont="1" applyFill="1" applyAlignment="1">
      <alignment vertical="top"/>
    </xf>
    <xf numFmtId="0" fontId="2" fillId="6" borderId="0" xfId="0" applyFont="1" applyFill="1" applyAlignment="1">
      <alignment horizontal="center" vertical="top"/>
    </xf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/>
    <xf numFmtId="165" fontId="2" fillId="0" borderId="2" xfId="0" applyNumberFormat="1" applyFont="1" applyBorder="1"/>
    <xf numFmtId="0" fontId="2" fillId="9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4" fillId="10" borderId="2" xfId="0" applyFont="1" applyFill="1" applyBorder="1"/>
    <xf numFmtId="166" fontId="2" fillId="0" borderId="2" xfId="0" applyNumberFormat="1" applyFont="1" applyBorder="1"/>
    <xf numFmtId="2" fontId="2" fillId="0" borderId="2" xfId="0" applyNumberFormat="1" applyFont="1" applyBorder="1"/>
    <xf numFmtId="1" fontId="2" fillId="0" borderId="2" xfId="0" applyNumberFormat="1" applyFont="1" applyBorder="1"/>
    <xf numFmtId="164" fontId="2" fillId="0" borderId="0" xfId="0" applyNumberFormat="1" applyFont="1"/>
    <xf numFmtId="0" fontId="2" fillId="7" borderId="0" xfId="0" applyFont="1" applyFill="1" applyBorder="1"/>
    <xf numFmtId="2" fontId="2" fillId="7" borderId="0" xfId="0" applyNumberFormat="1" applyFont="1" applyFill="1" applyBorder="1"/>
    <xf numFmtId="0" fontId="2" fillId="11" borderId="2" xfId="0" applyFont="1" applyFill="1" applyBorder="1"/>
    <xf numFmtId="0" fontId="2" fillId="0" borderId="2" xfId="0" applyFont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11" borderId="2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9" fontId="2" fillId="0" borderId="2" xfId="1" applyFont="1" applyBorder="1"/>
    <xf numFmtId="166" fontId="0" fillId="0" borderId="0" xfId="0" applyNumberFormat="1"/>
    <xf numFmtId="1" fontId="2" fillId="11" borderId="2" xfId="0" applyNumberFormat="1" applyFont="1" applyFill="1" applyBorder="1"/>
    <xf numFmtId="165" fontId="2" fillId="11" borderId="2" xfId="0" applyNumberFormat="1" applyFont="1" applyFill="1" applyBorder="1"/>
    <xf numFmtId="0" fontId="2" fillId="5" borderId="2" xfId="0" applyFont="1" applyFill="1" applyBorder="1"/>
    <xf numFmtId="165" fontId="2" fillId="5" borderId="2" xfId="0" applyNumberFormat="1" applyFont="1" applyFill="1" applyBorder="1"/>
    <xf numFmtId="10" fontId="4" fillId="7" borderId="0" xfId="1" applyNumberFormat="1" applyFont="1" applyFill="1" applyBorder="1"/>
    <xf numFmtId="0" fontId="2" fillId="0" borderId="2" xfId="0" applyFont="1" applyBorder="1" applyAlignment="1">
      <alignment horizontal="center"/>
    </xf>
    <xf numFmtId="0" fontId="4" fillId="8" borderId="0" xfId="0" applyFont="1" applyFill="1" applyAlignment="1">
      <alignment horizontal="left" vertical="top"/>
    </xf>
    <xf numFmtId="0" fontId="4" fillId="7" borderId="0" xfId="0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11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2" fillId="9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409161</xdr:colOff>
      <xdr:row>86</xdr:row>
      <xdr:rowOff>177250</xdr:rowOff>
    </xdr:from>
    <xdr:to>
      <xdr:col>12</xdr:col>
      <xdr:colOff>638313</xdr:colOff>
      <xdr:row>90</xdr:row>
      <xdr:rowOff>120953</xdr:rowOff>
    </xdr:to>
    <xdr:sp macro="" textlink="">
      <xdr:nvSpPr>
        <xdr:cNvPr id="52" name="Rounded Rectangle 51">
          <a:extLst>
            <a:ext uri="{FF2B5EF4-FFF2-40B4-BE49-F238E27FC236}">
              <a16:creationId xmlns:a16="http://schemas.microsoft.com/office/drawing/2014/main" id="{20C8AA92-5739-B14B-A549-5D4E48276C2D}"/>
            </a:ext>
          </a:extLst>
        </xdr:cNvPr>
        <xdr:cNvSpPr/>
      </xdr:nvSpPr>
      <xdr:spPr>
        <a:xfrm>
          <a:off x="9087494" y="17866536"/>
          <a:ext cx="1892248" cy="729893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weight of each criteria</a:t>
          </a:r>
        </a:p>
      </xdr:txBody>
    </xdr:sp>
    <xdr:clientData/>
  </xdr:twoCellAnchor>
  <xdr:twoCellAnchor>
    <xdr:from>
      <xdr:col>10</xdr:col>
      <xdr:colOff>10491</xdr:colOff>
      <xdr:row>87</xdr:row>
      <xdr:rowOff>25400</xdr:rowOff>
    </xdr:from>
    <xdr:to>
      <xdr:col>10</xdr:col>
      <xdr:colOff>253446</xdr:colOff>
      <xdr:row>89</xdr:row>
      <xdr:rowOff>191053</xdr:rowOff>
    </xdr:to>
    <xdr:sp macro="" textlink="">
      <xdr:nvSpPr>
        <xdr:cNvPr id="53" name="Right Brace 52">
          <a:extLst>
            <a:ext uri="{FF2B5EF4-FFF2-40B4-BE49-F238E27FC236}">
              <a16:creationId xmlns:a16="http://schemas.microsoft.com/office/drawing/2014/main" id="{43E0F574-4365-374C-BECA-10AA4F01A93C}"/>
            </a:ext>
          </a:extLst>
        </xdr:cNvPr>
        <xdr:cNvSpPr/>
      </xdr:nvSpPr>
      <xdr:spPr>
        <a:xfrm>
          <a:off x="8633791" y="18415000"/>
          <a:ext cx="242955" cy="572053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616044</xdr:colOff>
      <xdr:row>50</xdr:row>
      <xdr:rowOff>37910</xdr:rowOff>
    </xdr:from>
    <xdr:to>
      <xdr:col>13</xdr:col>
      <xdr:colOff>60428</xdr:colOff>
      <xdr:row>73</xdr:row>
      <xdr:rowOff>132798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191BBEF5-8C64-224F-95FD-CD02AB220F43}"/>
            </a:ext>
          </a:extLst>
        </xdr:cNvPr>
        <xdr:cNvGrpSpPr/>
      </xdr:nvGrpSpPr>
      <xdr:grpSpPr>
        <a:xfrm>
          <a:off x="1445777" y="11501777"/>
          <a:ext cx="10197051" cy="4768488"/>
          <a:chOff x="2336800" y="11383182"/>
          <a:chExt cx="9992966" cy="4672574"/>
        </a:xfrm>
      </xdr:grpSpPr>
      <xdr:grpSp>
        <xdr:nvGrpSpPr>
          <xdr:cNvPr id="35" name="Group 34">
            <a:extLst>
              <a:ext uri="{FF2B5EF4-FFF2-40B4-BE49-F238E27FC236}">
                <a16:creationId xmlns:a16="http://schemas.microsoft.com/office/drawing/2014/main" id="{0DCB5A1B-1208-9AD1-981A-611C82444232}"/>
              </a:ext>
            </a:extLst>
          </xdr:cNvPr>
          <xdr:cNvGrpSpPr/>
        </xdr:nvGrpSpPr>
        <xdr:grpSpPr>
          <a:xfrm>
            <a:off x="2336800" y="11383182"/>
            <a:ext cx="7061199" cy="4546601"/>
            <a:chOff x="812800" y="10248900"/>
            <a:chExt cx="6667711" cy="4430533"/>
          </a:xfrm>
        </xdr:grpSpPr>
        <xdr:cxnSp macro="">
          <xdr:nvCxnSpPr>
            <xdr:cNvPr id="55" name="Straight Arrow Connector 54">
              <a:extLst>
                <a:ext uri="{FF2B5EF4-FFF2-40B4-BE49-F238E27FC236}">
                  <a16:creationId xmlns:a16="http://schemas.microsoft.com/office/drawing/2014/main" id="{3F767640-7E3F-CC41-BAFC-60B55BF9F309}"/>
                </a:ext>
              </a:extLst>
            </xdr:cNvPr>
            <xdr:cNvCxnSpPr>
              <a:stCxn id="58" idx="2"/>
            </xdr:cNvCxnSpPr>
          </xdr:nvCxnSpPr>
          <xdr:spPr>
            <a:xfrm>
              <a:off x="4083050" y="12065000"/>
              <a:ext cx="6350" cy="52070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6" name="Group 55">
              <a:extLst>
                <a:ext uri="{FF2B5EF4-FFF2-40B4-BE49-F238E27FC236}">
                  <a16:creationId xmlns:a16="http://schemas.microsoft.com/office/drawing/2014/main" id="{3F907ACB-AEA4-0518-4613-87B8F0959CF2}"/>
                </a:ext>
              </a:extLst>
            </xdr:cNvPr>
            <xdr:cNvGrpSpPr/>
          </xdr:nvGrpSpPr>
          <xdr:grpSpPr>
            <a:xfrm>
              <a:off x="812800" y="10248900"/>
              <a:ext cx="6667711" cy="4430533"/>
              <a:chOff x="812800" y="10248900"/>
              <a:chExt cx="6667711" cy="4430533"/>
            </a:xfrm>
          </xdr:grpSpPr>
          <xdr:sp macro="" textlink="">
            <xdr:nvSpPr>
              <xdr:cNvPr id="57" name="Rounded Rectangle 56">
                <a:extLst>
                  <a:ext uri="{FF2B5EF4-FFF2-40B4-BE49-F238E27FC236}">
                    <a16:creationId xmlns:a16="http://schemas.microsoft.com/office/drawing/2014/main" id="{FF0611DC-C317-C29A-2290-681AE51220D0}"/>
                  </a:ext>
                </a:extLst>
              </xdr:cNvPr>
              <xdr:cNvSpPr/>
            </xdr:nvSpPr>
            <xdr:spPr>
              <a:xfrm>
                <a:off x="1701800" y="10248900"/>
                <a:ext cx="4432300" cy="863600"/>
              </a:xfrm>
              <a:prstGeom prst="round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2000"/>
                  <a:t> Derajat Kesehatan</a:t>
                </a:r>
                <a:r>
                  <a:rPr lang="en-US" sz="2000" baseline="0"/>
                  <a:t> Masyarakat</a:t>
                </a:r>
                <a:endParaRPr lang="en-US" sz="2000"/>
              </a:p>
            </xdr:txBody>
          </xdr:sp>
          <xdr:sp macro="" textlink="">
            <xdr:nvSpPr>
              <xdr:cNvPr id="58" name="Rounded Rectangle 57">
                <a:extLst>
                  <a:ext uri="{FF2B5EF4-FFF2-40B4-BE49-F238E27FC236}">
                    <a16:creationId xmlns:a16="http://schemas.microsoft.com/office/drawing/2014/main" id="{2E5E82FC-6760-74C7-70DD-65246A555231}"/>
                  </a:ext>
                </a:extLst>
              </xdr:cNvPr>
              <xdr:cNvSpPr/>
            </xdr:nvSpPr>
            <xdr:spPr>
              <a:xfrm>
                <a:off x="2895600" y="11252200"/>
                <a:ext cx="2374900" cy="812800"/>
              </a:xfrm>
              <a:prstGeom prst="roundRect">
                <a:avLst/>
              </a:prstGeom>
              <a:solidFill>
                <a:schemeClr val="accent6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400"/>
                  <a:t>Meningkatnya Derajat Kesehatan Masyarakat</a:t>
                </a:r>
              </a:p>
            </xdr:txBody>
          </xdr:sp>
          <xdr:sp macro="" textlink="">
            <xdr:nvSpPr>
              <xdr:cNvPr id="59" name="Alternate Process 58">
                <a:extLst>
                  <a:ext uri="{FF2B5EF4-FFF2-40B4-BE49-F238E27FC236}">
                    <a16:creationId xmlns:a16="http://schemas.microsoft.com/office/drawing/2014/main" id="{354FB14A-C51F-C25D-8BD6-DF897F5F6C1E}"/>
                  </a:ext>
                </a:extLst>
              </xdr:cNvPr>
              <xdr:cNvSpPr/>
            </xdr:nvSpPr>
            <xdr:spPr>
              <a:xfrm>
                <a:off x="812800" y="12433300"/>
                <a:ext cx="1651000" cy="622300"/>
              </a:xfrm>
              <a:prstGeom prst="flowChartAlternateProcess">
                <a:avLst/>
              </a:prstGeom>
              <a:solidFill>
                <a:schemeClr val="accent4">
                  <a:lumMod val="75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400"/>
                  <a:t>Do-able</a:t>
                </a:r>
              </a:p>
            </xdr:txBody>
          </xdr:sp>
          <xdr:sp macro="" textlink="">
            <xdr:nvSpPr>
              <xdr:cNvPr id="60" name="Alternate Process 59">
                <a:extLst>
                  <a:ext uri="{FF2B5EF4-FFF2-40B4-BE49-F238E27FC236}">
                    <a16:creationId xmlns:a16="http://schemas.microsoft.com/office/drawing/2014/main" id="{3EDFF53E-BE0A-B63F-3C00-3B4956580487}"/>
                  </a:ext>
                </a:extLst>
              </xdr:cNvPr>
              <xdr:cNvSpPr/>
            </xdr:nvSpPr>
            <xdr:spPr>
              <a:xfrm>
                <a:off x="3314700" y="12458700"/>
                <a:ext cx="1625600" cy="596900"/>
              </a:xfrm>
              <a:prstGeom prst="flowChartAlternateProcess">
                <a:avLst/>
              </a:prstGeom>
              <a:solidFill>
                <a:schemeClr val="accent4">
                  <a:lumMod val="75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marL="0" indent="0" algn="ctr"/>
                <a:r>
                  <a:rPr lang="en-US" sz="16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Budget Constraint</a:t>
                </a:r>
              </a:p>
            </xdr:txBody>
          </xdr:sp>
          <xdr:sp macro="" textlink="">
            <xdr:nvSpPr>
              <xdr:cNvPr id="61" name="Alternate Process 60">
                <a:extLst>
                  <a:ext uri="{FF2B5EF4-FFF2-40B4-BE49-F238E27FC236}">
                    <a16:creationId xmlns:a16="http://schemas.microsoft.com/office/drawing/2014/main" id="{444575ED-E65B-8406-6895-4B033AEF7A06}"/>
                  </a:ext>
                </a:extLst>
              </xdr:cNvPr>
              <xdr:cNvSpPr/>
            </xdr:nvSpPr>
            <xdr:spPr>
              <a:xfrm>
                <a:off x="5778500" y="12446000"/>
                <a:ext cx="1638300" cy="622300"/>
              </a:xfrm>
              <a:prstGeom prst="flowChartAlternateProcess">
                <a:avLst/>
              </a:prstGeom>
              <a:solidFill>
                <a:schemeClr val="accent4">
                  <a:lumMod val="75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marL="0" indent="0" algn="ctr"/>
                <a:r>
                  <a:rPr lang="en-US" sz="14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Efektif</a:t>
                </a:r>
              </a:p>
            </xdr:txBody>
          </xdr:sp>
          <xdr:cxnSp macro="">
            <xdr:nvCxnSpPr>
              <xdr:cNvPr id="62" name="Straight Arrow Connector 61">
                <a:extLst>
                  <a:ext uri="{FF2B5EF4-FFF2-40B4-BE49-F238E27FC236}">
                    <a16:creationId xmlns:a16="http://schemas.microsoft.com/office/drawing/2014/main" id="{86B31767-D925-4853-5466-8708B600F566}"/>
                  </a:ext>
                </a:extLst>
              </xdr:cNvPr>
              <xdr:cNvCxnSpPr>
                <a:stCxn id="58" idx="2"/>
                <a:endCxn id="59" idx="0"/>
              </xdr:cNvCxnSpPr>
            </xdr:nvCxnSpPr>
            <xdr:spPr>
              <a:xfrm flipH="1">
                <a:off x="1638300" y="12065000"/>
                <a:ext cx="2444750" cy="36830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Straight Arrow Connector 62">
                <a:extLst>
                  <a:ext uri="{FF2B5EF4-FFF2-40B4-BE49-F238E27FC236}">
                    <a16:creationId xmlns:a16="http://schemas.microsoft.com/office/drawing/2014/main" id="{E90FED97-40E5-63A5-32E7-0A2602A4E2BF}"/>
                  </a:ext>
                </a:extLst>
              </xdr:cNvPr>
              <xdr:cNvCxnSpPr>
                <a:stCxn id="58" idx="2"/>
                <a:endCxn id="61" idx="0"/>
              </xdr:cNvCxnSpPr>
            </xdr:nvCxnSpPr>
            <xdr:spPr>
              <a:xfrm>
                <a:off x="4083050" y="12065000"/>
                <a:ext cx="2514600" cy="38100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4" name="Alternate Process 63">
                <a:extLst>
                  <a:ext uri="{FF2B5EF4-FFF2-40B4-BE49-F238E27FC236}">
                    <a16:creationId xmlns:a16="http://schemas.microsoft.com/office/drawing/2014/main" id="{F99FD639-E1D2-0C31-3ADE-8E11DAA7BF78}"/>
                  </a:ext>
                </a:extLst>
              </xdr:cNvPr>
              <xdr:cNvSpPr/>
            </xdr:nvSpPr>
            <xdr:spPr>
              <a:xfrm>
                <a:off x="825500" y="13868401"/>
                <a:ext cx="1651000" cy="622301"/>
              </a:xfrm>
              <a:prstGeom prst="flowChartAlternateProcess">
                <a:avLst/>
              </a:prstGeom>
              <a:solidFill>
                <a:schemeClr val="accent2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600"/>
                  <a:t>Pembangunan RS Baru</a:t>
                </a:r>
              </a:p>
            </xdr:txBody>
          </xdr:sp>
          <xdr:sp macro="" textlink="">
            <xdr:nvSpPr>
              <xdr:cNvPr id="65" name="Alternate Process 64">
                <a:extLst>
                  <a:ext uri="{FF2B5EF4-FFF2-40B4-BE49-F238E27FC236}">
                    <a16:creationId xmlns:a16="http://schemas.microsoft.com/office/drawing/2014/main" id="{8641B4FD-07CE-68BA-F7CD-F5A527A4DDAC}"/>
                  </a:ext>
                </a:extLst>
              </xdr:cNvPr>
              <xdr:cNvSpPr/>
            </xdr:nvSpPr>
            <xdr:spPr>
              <a:xfrm>
                <a:off x="3302000" y="13881100"/>
                <a:ext cx="1684116" cy="798333"/>
              </a:xfrm>
              <a:prstGeom prst="flowChartAlternateProcess">
                <a:avLst/>
              </a:prstGeom>
              <a:solidFill>
                <a:schemeClr val="accent2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600"/>
                  <a:t>Peningkatan Partisipasi BPJS</a:t>
                </a:r>
              </a:p>
            </xdr:txBody>
          </xdr:sp>
          <xdr:sp macro="" textlink="">
            <xdr:nvSpPr>
              <xdr:cNvPr id="66" name="Alternate Process 65">
                <a:extLst>
                  <a:ext uri="{FF2B5EF4-FFF2-40B4-BE49-F238E27FC236}">
                    <a16:creationId xmlns:a16="http://schemas.microsoft.com/office/drawing/2014/main" id="{B85897B5-E2BB-BE96-F8C6-DCB463590DFC}"/>
                  </a:ext>
                </a:extLst>
              </xdr:cNvPr>
              <xdr:cNvSpPr/>
            </xdr:nvSpPr>
            <xdr:spPr>
              <a:xfrm>
                <a:off x="5778500" y="13855700"/>
                <a:ext cx="1702011" cy="737101"/>
              </a:xfrm>
              <a:prstGeom prst="flowChartAlternateProcess">
                <a:avLst/>
              </a:prstGeom>
              <a:solidFill>
                <a:schemeClr val="accent2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600"/>
                  <a:t>Pemberdayaan Masyarakat Bidang Kesehatan</a:t>
                </a:r>
              </a:p>
            </xdr:txBody>
          </xdr:sp>
          <xdr:cxnSp macro="">
            <xdr:nvCxnSpPr>
              <xdr:cNvPr id="67" name="Straight Arrow Connector 66">
                <a:extLst>
                  <a:ext uri="{FF2B5EF4-FFF2-40B4-BE49-F238E27FC236}">
                    <a16:creationId xmlns:a16="http://schemas.microsoft.com/office/drawing/2014/main" id="{2E608B61-42DB-36FE-2A95-6C1B61A829B6}"/>
                  </a:ext>
                </a:extLst>
              </xdr:cNvPr>
              <xdr:cNvCxnSpPr>
                <a:stCxn id="59" idx="2"/>
                <a:endCxn id="64" idx="0"/>
              </xdr:cNvCxnSpPr>
            </xdr:nvCxnSpPr>
            <xdr:spPr>
              <a:xfrm>
                <a:off x="1638300" y="13055600"/>
                <a:ext cx="12700" cy="81280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" name="Straight Arrow Connector 67">
                <a:extLst>
                  <a:ext uri="{FF2B5EF4-FFF2-40B4-BE49-F238E27FC236}">
                    <a16:creationId xmlns:a16="http://schemas.microsoft.com/office/drawing/2014/main" id="{D7E2FE8C-C774-A0D5-7EF7-5D55BE7AD7FC}"/>
                  </a:ext>
                </a:extLst>
              </xdr:cNvPr>
              <xdr:cNvCxnSpPr>
                <a:stCxn id="59" idx="2"/>
                <a:endCxn id="66" idx="0"/>
              </xdr:cNvCxnSpPr>
            </xdr:nvCxnSpPr>
            <xdr:spPr>
              <a:xfrm>
                <a:off x="1638300" y="13055600"/>
                <a:ext cx="4991206" cy="80010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" name="Straight Arrow Connector 68">
                <a:extLst>
                  <a:ext uri="{FF2B5EF4-FFF2-40B4-BE49-F238E27FC236}">
                    <a16:creationId xmlns:a16="http://schemas.microsoft.com/office/drawing/2014/main" id="{1007C784-A987-9587-0432-4925CA62C71A}"/>
                  </a:ext>
                </a:extLst>
              </xdr:cNvPr>
              <xdr:cNvCxnSpPr>
                <a:stCxn id="60" idx="2"/>
                <a:endCxn id="64" idx="0"/>
              </xdr:cNvCxnSpPr>
            </xdr:nvCxnSpPr>
            <xdr:spPr>
              <a:xfrm flipH="1">
                <a:off x="1651000" y="13055600"/>
                <a:ext cx="2476500" cy="81280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" name="Straight Arrow Connector 69">
                <a:extLst>
                  <a:ext uri="{FF2B5EF4-FFF2-40B4-BE49-F238E27FC236}">
                    <a16:creationId xmlns:a16="http://schemas.microsoft.com/office/drawing/2014/main" id="{F3AC8D48-C2A0-FEB8-95B7-F3D9349FABB5}"/>
                  </a:ext>
                </a:extLst>
              </xdr:cNvPr>
              <xdr:cNvCxnSpPr>
                <a:stCxn id="60" idx="2"/>
                <a:endCxn id="65" idx="0"/>
              </xdr:cNvCxnSpPr>
            </xdr:nvCxnSpPr>
            <xdr:spPr>
              <a:xfrm>
                <a:off x="4127500" y="13055600"/>
                <a:ext cx="16558" cy="825498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1" name="Straight Arrow Connector 70">
                <a:extLst>
                  <a:ext uri="{FF2B5EF4-FFF2-40B4-BE49-F238E27FC236}">
                    <a16:creationId xmlns:a16="http://schemas.microsoft.com/office/drawing/2014/main" id="{744DD6A2-A51D-CEE7-B313-AB06AC5E52AB}"/>
                  </a:ext>
                </a:extLst>
              </xdr:cNvPr>
              <xdr:cNvCxnSpPr>
                <a:stCxn id="60" idx="2"/>
                <a:endCxn id="66" idx="0"/>
              </xdr:cNvCxnSpPr>
            </xdr:nvCxnSpPr>
            <xdr:spPr>
              <a:xfrm>
                <a:off x="4127500" y="13055600"/>
                <a:ext cx="2502006" cy="80010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" name="Straight Arrow Connector 71">
                <a:extLst>
                  <a:ext uri="{FF2B5EF4-FFF2-40B4-BE49-F238E27FC236}">
                    <a16:creationId xmlns:a16="http://schemas.microsoft.com/office/drawing/2014/main" id="{CEB2EC78-AA57-93D9-17A8-54AF89428FF1}"/>
                  </a:ext>
                </a:extLst>
              </xdr:cNvPr>
              <xdr:cNvCxnSpPr>
                <a:stCxn id="61" idx="2"/>
                <a:endCxn id="64" idx="0"/>
              </xdr:cNvCxnSpPr>
            </xdr:nvCxnSpPr>
            <xdr:spPr>
              <a:xfrm flipH="1">
                <a:off x="1651000" y="13068300"/>
                <a:ext cx="4946650" cy="80010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" name="Straight Arrow Connector 72">
                <a:extLst>
                  <a:ext uri="{FF2B5EF4-FFF2-40B4-BE49-F238E27FC236}">
                    <a16:creationId xmlns:a16="http://schemas.microsoft.com/office/drawing/2014/main" id="{89D574B9-8B28-6DB7-5D49-77DB3B260326}"/>
                  </a:ext>
                </a:extLst>
              </xdr:cNvPr>
              <xdr:cNvCxnSpPr>
                <a:stCxn id="61" idx="2"/>
                <a:endCxn id="65" idx="0"/>
              </xdr:cNvCxnSpPr>
            </xdr:nvCxnSpPr>
            <xdr:spPr>
              <a:xfrm flipH="1">
                <a:off x="4144058" y="13068300"/>
                <a:ext cx="2453593" cy="812798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4" name="Straight Arrow Connector 73">
                <a:extLst>
                  <a:ext uri="{FF2B5EF4-FFF2-40B4-BE49-F238E27FC236}">
                    <a16:creationId xmlns:a16="http://schemas.microsoft.com/office/drawing/2014/main" id="{695E257B-1CEB-D53A-32AC-FBC97A8889D8}"/>
                  </a:ext>
                </a:extLst>
              </xdr:cNvPr>
              <xdr:cNvCxnSpPr>
                <a:stCxn id="61" idx="2"/>
                <a:endCxn id="66" idx="0"/>
              </xdr:cNvCxnSpPr>
            </xdr:nvCxnSpPr>
            <xdr:spPr>
              <a:xfrm>
                <a:off x="6597651" y="13068300"/>
                <a:ext cx="31855" cy="787399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36" name="Rounded Rectangle 35">
            <a:extLst>
              <a:ext uri="{FF2B5EF4-FFF2-40B4-BE49-F238E27FC236}">
                <a16:creationId xmlns:a16="http://schemas.microsoft.com/office/drawing/2014/main" id="{8D515907-FE6F-34C3-F58A-117B01D90229}"/>
              </a:ext>
            </a:extLst>
          </xdr:cNvPr>
          <xdr:cNvSpPr/>
        </xdr:nvSpPr>
        <xdr:spPr>
          <a:xfrm>
            <a:off x="10530204" y="13645949"/>
            <a:ext cx="1697963" cy="1036918"/>
          </a:xfrm>
          <a:prstGeom prst="roundRect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="1"/>
              <a:t>Criteria: derived from the problem decomposition (factors) </a:t>
            </a:r>
            <a:r>
              <a:rPr lang="en-US" sz="1100" b="1" i="1"/>
              <a:t>(DIGUNAKAN UTK Membobot)</a:t>
            </a:r>
          </a:p>
        </xdr:txBody>
      </xdr:sp>
      <xdr:sp macro="" textlink="">
        <xdr:nvSpPr>
          <xdr:cNvPr id="37" name="Right Brace 36">
            <a:extLst>
              <a:ext uri="{FF2B5EF4-FFF2-40B4-BE49-F238E27FC236}">
                <a16:creationId xmlns:a16="http://schemas.microsoft.com/office/drawing/2014/main" id="{620B3F26-4773-D2E8-6691-1F82ACA2C3FC}"/>
              </a:ext>
            </a:extLst>
          </xdr:cNvPr>
          <xdr:cNvSpPr/>
        </xdr:nvSpPr>
        <xdr:spPr>
          <a:xfrm>
            <a:off x="9768204" y="13668281"/>
            <a:ext cx="187740" cy="586047"/>
          </a:xfrm>
          <a:prstGeom prst="rightBrac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9" name="Right Brace 38">
            <a:extLst>
              <a:ext uri="{FF2B5EF4-FFF2-40B4-BE49-F238E27FC236}">
                <a16:creationId xmlns:a16="http://schemas.microsoft.com/office/drawing/2014/main" id="{79503316-1C49-0762-9D8C-76FB94DA82F4}"/>
              </a:ext>
            </a:extLst>
          </xdr:cNvPr>
          <xdr:cNvSpPr/>
        </xdr:nvSpPr>
        <xdr:spPr>
          <a:xfrm>
            <a:off x="8085968" y="12485147"/>
            <a:ext cx="176695" cy="575002"/>
          </a:xfrm>
          <a:prstGeom prst="rightBrac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1" name="Rounded Rectangle 40">
            <a:extLst>
              <a:ext uri="{FF2B5EF4-FFF2-40B4-BE49-F238E27FC236}">
                <a16:creationId xmlns:a16="http://schemas.microsoft.com/office/drawing/2014/main" id="{5C9D015C-0CC9-9977-D521-BFD7EEDA0152}"/>
              </a:ext>
            </a:extLst>
          </xdr:cNvPr>
          <xdr:cNvSpPr/>
        </xdr:nvSpPr>
        <xdr:spPr>
          <a:xfrm>
            <a:off x="8899479" y="12449562"/>
            <a:ext cx="1660148" cy="630466"/>
          </a:xfrm>
          <a:prstGeom prst="roundRect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800" b="1"/>
              <a:t>Goal</a:t>
            </a:r>
          </a:p>
        </xdr:txBody>
      </xdr:sp>
      <xdr:sp macro="" textlink="">
        <xdr:nvSpPr>
          <xdr:cNvPr id="51" name="Right Brace 50">
            <a:extLst>
              <a:ext uri="{FF2B5EF4-FFF2-40B4-BE49-F238E27FC236}">
                <a16:creationId xmlns:a16="http://schemas.microsoft.com/office/drawing/2014/main" id="{146658A6-461B-D99E-5989-76414C5B59C2}"/>
              </a:ext>
            </a:extLst>
          </xdr:cNvPr>
          <xdr:cNvSpPr/>
        </xdr:nvSpPr>
        <xdr:spPr>
          <a:xfrm>
            <a:off x="9746117" y="15072535"/>
            <a:ext cx="242955" cy="563712"/>
          </a:xfrm>
          <a:prstGeom prst="rightBrac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4" name="Rounded Rectangle 53">
            <a:extLst>
              <a:ext uri="{FF2B5EF4-FFF2-40B4-BE49-F238E27FC236}">
                <a16:creationId xmlns:a16="http://schemas.microsoft.com/office/drawing/2014/main" id="{E0FD3871-8F38-A89A-1F6E-862CE241D654}"/>
              </a:ext>
            </a:extLst>
          </xdr:cNvPr>
          <xdr:cNvSpPr/>
        </xdr:nvSpPr>
        <xdr:spPr>
          <a:xfrm>
            <a:off x="10373386" y="15059284"/>
            <a:ext cx="1956380" cy="996472"/>
          </a:xfrm>
          <a:prstGeom prst="roundRect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/>
              <a:t>Alternatives (YANG DI BOBOT)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705B2-7267-F348-9C7D-6AC2B641BAB4}">
  <dimension ref="A1:T363"/>
  <sheetViews>
    <sheetView tabSelected="1" topLeftCell="A172" zoomScale="150" zoomScaleNormal="400" workbookViewId="0">
      <selection activeCell="G149" sqref="G149"/>
    </sheetView>
  </sheetViews>
  <sheetFormatPr baseColWidth="10" defaultRowHeight="16" x14ac:dyDescent="0.2"/>
  <cols>
    <col min="1" max="1" width="10.83203125" customWidth="1"/>
    <col min="2" max="2" width="16.1640625" customWidth="1"/>
    <col min="3" max="3" width="13.5" customWidth="1"/>
    <col min="5" max="5" width="13.33203125" customWidth="1"/>
  </cols>
  <sheetData>
    <row r="1" spans="1:11" x14ac:dyDescent="0.2">
      <c r="A1" s="71" t="s">
        <v>49</v>
      </c>
      <c r="B1" s="71"/>
      <c r="C1" s="71"/>
      <c r="D1" s="71"/>
      <c r="E1" s="71"/>
      <c r="F1" s="71"/>
      <c r="G1" s="1"/>
      <c r="H1" s="1"/>
      <c r="I1" s="1"/>
      <c r="J1" s="1"/>
      <c r="K1" s="1"/>
    </row>
    <row r="2" spans="1:11" x14ac:dyDescent="0.2">
      <c r="A2" s="71" t="s">
        <v>52</v>
      </c>
      <c r="B2" s="71"/>
      <c r="C2" s="71"/>
      <c r="D2" s="71"/>
      <c r="E2" s="71"/>
      <c r="F2" s="71"/>
      <c r="G2" s="1"/>
      <c r="H2" s="1"/>
      <c r="I2" s="1"/>
      <c r="J2" s="1"/>
      <c r="K2" s="1"/>
    </row>
    <row r="3" spans="1:11" x14ac:dyDescent="0.2">
      <c r="A3" s="1"/>
      <c r="B3" s="72" t="s">
        <v>48</v>
      </c>
      <c r="C3" s="72"/>
      <c r="D3" s="72"/>
      <c r="E3" s="72"/>
      <c r="F3" s="72"/>
      <c r="G3" s="1"/>
      <c r="H3" s="1"/>
      <c r="I3" s="1"/>
      <c r="J3" s="1"/>
      <c r="K3" s="1"/>
    </row>
    <row r="4" spans="1:11" x14ac:dyDescent="0.2">
      <c r="A4" s="1"/>
      <c r="B4" s="1"/>
      <c r="C4" s="1" t="s">
        <v>0</v>
      </c>
      <c r="D4" s="1" t="s">
        <v>1</v>
      </c>
      <c r="E4" s="1" t="s">
        <v>2</v>
      </c>
      <c r="F4" s="1"/>
      <c r="G4" s="1"/>
      <c r="H4" s="1"/>
      <c r="I4" s="1"/>
      <c r="J4" s="1"/>
      <c r="K4" s="1"/>
    </row>
    <row r="5" spans="1:11" x14ac:dyDescent="0.2">
      <c r="A5" s="1"/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 t="s">
        <v>2</v>
      </c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53" t="s">
        <v>23</v>
      </c>
      <c r="B9" s="53"/>
      <c r="C9" s="53"/>
      <c r="D9" s="53"/>
      <c r="E9" s="53"/>
      <c r="F9" s="53"/>
      <c r="G9" s="1"/>
      <c r="H9" s="1"/>
      <c r="I9" s="1"/>
      <c r="J9" s="1"/>
      <c r="K9" s="1"/>
    </row>
    <row r="10" spans="1:11" x14ac:dyDescent="0.2">
      <c r="A10" s="53" t="s">
        <v>24</v>
      </c>
      <c r="B10" s="53"/>
      <c r="C10" s="53"/>
      <c r="D10" s="53"/>
      <c r="E10" s="53"/>
      <c r="F10" s="53"/>
      <c r="G10" s="1"/>
      <c r="H10" s="1"/>
      <c r="I10" s="1"/>
      <c r="J10" s="1"/>
      <c r="K10" s="1"/>
    </row>
    <row r="11" spans="1:11" x14ac:dyDescent="0.2">
      <c r="A11" s="1"/>
      <c r="B11" s="72" t="s">
        <v>3</v>
      </c>
      <c r="C11" s="72"/>
      <c r="D11" s="72"/>
      <c r="E11" s="72"/>
      <c r="F11" s="72"/>
      <c r="G11" s="1"/>
      <c r="H11" s="1"/>
      <c r="I11" s="1"/>
      <c r="J11" s="1"/>
      <c r="K11" s="1"/>
    </row>
    <row r="12" spans="1:11" ht="51" x14ac:dyDescent="0.2">
      <c r="A12" s="1"/>
      <c r="B12" s="44" t="s">
        <v>4</v>
      </c>
      <c r="C12" s="56" t="s">
        <v>12</v>
      </c>
      <c r="D12" s="56"/>
      <c r="E12" s="56"/>
      <c r="F12" s="56"/>
      <c r="G12" s="1"/>
      <c r="H12" s="1"/>
      <c r="I12" s="1"/>
      <c r="J12" s="1"/>
      <c r="K12" s="1"/>
    </row>
    <row r="13" spans="1:11" x14ac:dyDescent="0.2">
      <c r="A13" s="1"/>
      <c r="B13" s="17">
        <v>1</v>
      </c>
      <c r="C13" s="62" t="s">
        <v>6</v>
      </c>
      <c r="D13" s="62"/>
      <c r="E13" s="62"/>
      <c r="F13" s="62"/>
      <c r="G13" s="1"/>
      <c r="H13" s="1"/>
      <c r="I13" s="1"/>
      <c r="J13" s="1"/>
      <c r="K13" s="1"/>
    </row>
    <row r="14" spans="1:11" x14ac:dyDescent="0.2">
      <c r="A14" s="1"/>
      <c r="B14" s="17">
        <v>3</v>
      </c>
      <c r="C14" s="63" t="s">
        <v>7</v>
      </c>
      <c r="D14" s="63"/>
      <c r="E14" s="63"/>
      <c r="F14" s="63"/>
      <c r="G14" s="1"/>
      <c r="H14" s="1"/>
      <c r="I14" s="1"/>
      <c r="J14" s="1"/>
      <c r="K14" s="1"/>
    </row>
    <row r="15" spans="1:11" x14ac:dyDescent="0.2">
      <c r="A15" s="1"/>
      <c r="B15" s="17">
        <v>5</v>
      </c>
      <c r="C15" s="64" t="s">
        <v>8</v>
      </c>
      <c r="D15" s="64"/>
      <c r="E15" s="64"/>
      <c r="F15" s="64"/>
      <c r="G15" s="1"/>
      <c r="H15" s="1"/>
      <c r="I15" s="1"/>
      <c r="J15" s="1"/>
      <c r="K15" s="1"/>
    </row>
    <row r="16" spans="1:11" x14ac:dyDescent="0.2">
      <c r="A16" s="1"/>
      <c r="B16" s="17">
        <v>7</v>
      </c>
      <c r="C16" s="63" t="s">
        <v>9</v>
      </c>
      <c r="D16" s="63"/>
      <c r="E16" s="63"/>
      <c r="F16" s="63"/>
      <c r="G16" s="1"/>
      <c r="H16" s="1"/>
      <c r="I16" s="1"/>
      <c r="J16" s="1"/>
      <c r="K16" s="1"/>
    </row>
    <row r="17" spans="1:12" x14ac:dyDescent="0.2">
      <c r="A17" s="1"/>
      <c r="B17" s="17">
        <v>9</v>
      </c>
      <c r="C17" s="62" t="s">
        <v>10</v>
      </c>
      <c r="D17" s="62"/>
      <c r="E17" s="62"/>
      <c r="F17" s="62"/>
      <c r="G17" s="1"/>
      <c r="H17" s="1"/>
      <c r="I17" s="1"/>
      <c r="J17" s="1"/>
      <c r="K17" s="1"/>
    </row>
    <row r="18" spans="1:12" x14ac:dyDescent="0.2">
      <c r="A18" s="1"/>
      <c r="B18" s="17" t="s">
        <v>5</v>
      </c>
      <c r="C18" s="62" t="s">
        <v>11</v>
      </c>
      <c r="D18" s="62"/>
      <c r="E18" s="62"/>
      <c r="F18" s="62"/>
      <c r="G18" s="1"/>
      <c r="H18" s="1"/>
      <c r="I18" s="1"/>
      <c r="J18" s="1"/>
      <c r="K18" s="1"/>
    </row>
    <row r="19" spans="1:12" ht="57" customHeight="1" x14ac:dyDescent="0.2">
      <c r="A19" s="1"/>
      <c r="B19" s="44" t="s">
        <v>15</v>
      </c>
      <c r="C19" s="57" t="s">
        <v>50</v>
      </c>
      <c r="D19" s="57"/>
      <c r="E19" s="57"/>
      <c r="F19" s="57"/>
      <c r="G19" s="1"/>
      <c r="H19" s="1"/>
      <c r="I19" s="1"/>
      <c r="J19" s="1"/>
      <c r="K19" s="1"/>
    </row>
    <row r="20" spans="1:12" ht="20" customHeight="1" x14ac:dyDescent="0.2">
      <c r="A20" s="1"/>
      <c r="B20" s="4"/>
      <c r="C20" s="5"/>
      <c r="D20" s="5"/>
      <c r="E20" s="5"/>
      <c r="F20" s="5"/>
      <c r="G20" s="1"/>
      <c r="H20" s="1"/>
      <c r="I20" s="1"/>
      <c r="J20" s="1"/>
      <c r="K20" s="1"/>
    </row>
    <row r="21" spans="1:12" x14ac:dyDescent="0.2">
      <c r="A21" s="53" t="s">
        <v>63</v>
      </c>
      <c r="B21" s="53"/>
      <c r="C21" s="53"/>
      <c r="D21" s="53"/>
      <c r="E21" s="53"/>
      <c r="F21" s="1"/>
      <c r="G21" s="1"/>
      <c r="H21" s="1"/>
      <c r="I21" s="1"/>
      <c r="J21" s="1"/>
      <c r="K21" s="1"/>
    </row>
    <row r="22" spans="1:12" ht="17" thickBot="1" x14ac:dyDescent="0.25">
      <c r="A22" s="1"/>
      <c r="B22" s="6" t="s">
        <v>13</v>
      </c>
      <c r="C22" s="7"/>
      <c r="D22" s="8"/>
      <c r="E22" s="8"/>
      <c r="F22" s="8"/>
      <c r="G22" s="8"/>
      <c r="H22" s="8"/>
      <c r="I22" s="8"/>
      <c r="J22" s="8"/>
      <c r="K22" s="8"/>
      <c r="L22" s="2" t="s">
        <v>14</v>
      </c>
    </row>
    <row r="23" spans="1:12" x14ac:dyDescent="0.2">
      <c r="A23" s="1"/>
      <c r="B23" s="1"/>
      <c r="C23" s="9">
        <v>9</v>
      </c>
      <c r="D23" s="9">
        <v>7</v>
      </c>
      <c r="E23" s="10">
        <v>5</v>
      </c>
      <c r="F23" s="9">
        <v>3</v>
      </c>
      <c r="G23" s="9">
        <v>1</v>
      </c>
      <c r="H23" s="9">
        <v>3</v>
      </c>
      <c r="I23" s="9">
        <v>5</v>
      </c>
      <c r="J23" s="9">
        <v>7</v>
      </c>
      <c r="K23" s="9">
        <v>9</v>
      </c>
    </row>
    <row r="24" spans="1:12" x14ac:dyDescent="0.2">
      <c r="A24" s="1"/>
      <c r="B24" s="1"/>
      <c r="C24" s="9"/>
      <c r="D24" s="9"/>
      <c r="E24" s="9"/>
      <c r="F24" s="9"/>
      <c r="G24" s="9"/>
      <c r="H24" s="9"/>
      <c r="I24" s="9"/>
      <c r="J24" s="9"/>
      <c r="K24" s="9"/>
    </row>
    <row r="25" spans="1:12" ht="17" thickBot="1" x14ac:dyDescent="0.25">
      <c r="A25" s="1"/>
      <c r="B25" s="6" t="s">
        <v>13</v>
      </c>
      <c r="C25" s="11"/>
      <c r="D25" s="11"/>
      <c r="E25" s="11"/>
      <c r="F25" s="11"/>
      <c r="G25" s="11"/>
      <c r="H25" s="11"/>
      <c r="I25" s="11"/>
      <c r="J25" s="11"/>
      <c r="K25" s="11"/>
      <c r="L25" s="2" t="s">
        <v>16</v>
      </c>
    </row>
    <row r="26" spans="1:12" x14ac:dyDescent="0.2">
      <c r="A26" s="1"/>
      <c r="B26" s="1"/>
      <c r="C26" s="9">
        <v>9</v>
      </c>
      <c r="D26" s="9">
        <v>7</v>
      </c>
      <c r="E26" s="9">
        <v>5</v>
      </c>
      <c r="F26" s="9">
        <v>3</v>
      </c>
      <c r="G26" s="9">
        <v>1</v>
      </c>
      <c r="H26" s="12">
        <v>3</v>
      </c>
      <c r="I26" s="9">
        <v>5</v>
      </c>
      <c r="J26" s="9">
        <v>7</v>
      </c>
      <c r="K26" s="9">
        <v>9</v>
      </c>
    </row>
    <row r="27" spans="1:12" x14ac:dyDescent="0.2">
      <c r="A27" s="1"/>
      <c r="B27" s="1"/>
      <c r="C27" s="9"/>
      <c r="D27" s="9"/>
      <c r="E27" s="9"/>
      <c r="F27" s="9"/>
      <c r="G27" s="9"/>
      <c r="H27" s="9"/>
      <c r="I27" s="9"/>
      <c r="J27" s="9"/>
      <c r="K27" s="9"/>
    </row>
    <row r="28" spans="1:12" ht="17" thickBot="1" x14ac:dyDescent="0.25">
      <c r="A28" s="1"/>
      <c r="B28" s="6" t="s">
        <v>14</v>
      </c>
      <c r="C28" s="13"/>
      <c r="D28" s="13"/>
      <c r="E28" s="13"/>
      <c r="F28" s="13"/>
      <c r="G28" s="13"/>
      <c r="H28" s="13"/>
      <c r="I28" s="13"/>
      <c r="J28" s="13"/>
      <c r="K28" s="13"/>
      <c r="L28" s="2" t="s">
        <v>16</v>
      </c>
    </row>
    <row r="29" spans="1:12" x14ac:dyDescent="0.2">
      <c r="A29" s="1"/>
      <c r="B29" s="1"/>
      <c r="C29" s="9">
        <v>9</v>
      </c>
      <c r="D29" s="9">
        <v>7</v>
      </c>
      <c r="E29" s="9">
        <v>5</v>
      </c>
      <c r="F29" s="9">
        <v>3</v>
      </c>
      <c r="G29" s="9">
        <v>1</v>
      </c>
      <c r="H29" s="9">
        <v>3</v>
      </c>
      <c r="I29" s="14">
        <v>5</v>
      </c>
      <c r="J29" s="9">
        <v>7</v>
      </c>
      <c r="K29" s="9">
        <v>9</v>
      </c>
    </row>
    <row r="30" spans="1:12" x14ac:dyDescent="0.2">
      <c r="A30" s="1"/>
      <c r="B30" s="1"/>
      <c r="C30" s="9"/>
      <c r="D30" s="9"/>
      <c r="E30" s="9"/>
      <c r="F30" s="9"/>
      <c r="G30" s="9"/>
      <c r="H30" s="9"/>
      <c r="I30" s="9"/>
      <c r="J30" s="9"/>
      <c r="K30" s="9"/>
    </row>
    <row r="31" spans="1:12" x14ac:dyDescent="0.2">
      <c r="A31" s="1"/>
      <c r="B31" s="65" t="s">
        <v>53</v>
      </c>
      <c r="C31" s="65"/>
      <c r="D31" s="65"/>
      <c r="E31" s="65"/>
      <c r="F31" s="65"/>
      <c r="G31" s="9"/>
      <c r="H31" s="9"/>
      <c r="I31" s="9"/>
      <c r="J31" s="9"/>
      <c r="K31" s="9"/>
    </row>
    <row r="32" spans="1:12" x14ac:dyDescent="0.2">
      <c r="A32" s="1"/>
      <c r="B32" s="1"/>
      <c r="C32" s="9"/>
      <c r="D32" s="9"/>
      <c r="E32" s="9"/>
      <c r="F32" s="9"/>
      <c r="G32" s="9"/>
      <c r="H32" s="9"/>
      <c r="I32" s="9"/>
      <c r="J32" s="9"/>
      <c r="K32" s="9"/>
    </row>
    <row r="33" spans="1:20" x14ac:dyDescent="0.2">
      <c r="A33" s="53" t="s">
        <v>26</v>
      </c>
      <c r="B33" s="53"/>
      <c r="C33" s="53"/>
      <c r="D33" s="53"/>
      <c r="E33" s="53"/>
      <c r="F33" s="9"/>
      <c r="G33" s="9"/>
      <c r="H33" s="9"/>
      <c r="I33" s="9"/>
      <c r="J33" s="9"/>
      <c r="K33" s="9"/>
    </row>
    <row r="34" spans="1:20" x14ac:dyDescent="0.2">
      <c r="A34" s="15"/>
      <c r="B34" s="15"/>
      <c r="C34" s="15"/>
      <c r="D34" s="15"/>
      <c r="E34" s="15"/>
      <c r="F34" s="9"/>
      <c r="G34" s="9"/>
      <c r="H34" s="9"/>
      <c r="I34" s="9"/>
      <c r="J34" s="9"/>
      <c r="K34" s="9"/>
    </row>
    <row r="35" spans="1:20" ht="34" x14ac:dyDescent="0.2">
      <c r="A35" s="1"/>
      <c r="B35" s="16" t="s">
        <v>17</v>
      </c>
      <c r="C35" s="17" t="s">
        <v>13</v>
      </c>
      <c r="D35" s="17" t="s">
        <v>14</v>
      </c>
      <c r="E35" s="17" t="s">
        <v>16</v>
      </c>
      <c r="F35" s="59" t="s">
        <v>18</v>
      </c>
      <c r="G35" s="60"/>
      <c r="H35" s="61"/>
      <c r="I35" s="17" t="s">
        <v>20</v>
      </c>
      <c r="J35" s="17" t="s">
        <v>19</v>
      </c>
      <c r="K35" s="1"/>
    </row>
    <row r="36" spans="1:20" x14ac:dyDescent="0.2">
      <c r="A36" s="1"/>
      <c r="B36" s="18" t="s">
        <v>13</v>
      </c>
      <c r="C36" s="39">
        <v>1</v>
      </c>
      <c r="D36" s="40">
        <v>5</v>
      </c>
      <c r="E36" s="39">
        <f>1/3</f>
        <v>0.33333333333333331</v>
      </c>
      <c r="F36" s="19">
        <f>C36/$C$39</f>
        <v>0.23809523809523808</v>
      </c>
      <c r="G36" s="19">
        <f>D36/$D$39</f>
        <v>0.45454545454545453</v>
      </c>
      <c r="H36" s="19">
        <f>E36/$E$39</f>
        <v>0.21739130434782608</v>
      </c>
      <c r="I36" s="19">
        <f>SUM(F36:H36)</f>
        <v>0.91003199698851867</v>
      </c>
      <c r="J36" s="19">
        <f>I36/3</f>
        <v>0.30334399899617287</v>
      </c>
      <c r="K36" s="45">
        <f>J36/3</f>
        <v>0.10111466633205762</v>
      </c>
    </row>
    <row r="37" spans="1:20" x14ac:dyDescent="0.2">
      <c r="A37" s="1"/>
      <c r="B37" s="18" t="s">
        <v>14</v>
      </c>
      <c r="C37" s="41">
        <f>1/5</f>
        <v>0.2</v>
      </c>
      <c r="D37" s="39">
        <v>1</v>
      </c>
      <c r="E37" s="39">
        <f>1/5</f>
        <v>0.2</v>
      </c>
      <c r="F37" s="19">
        <f>C37/$C$39</f>
        <v>4.7619047619047616E-2</v>
      </c>
      <c r="G37" s="19">
        <f t="shared" ref="G37:G38" si="0">D37/$D$39</f>
        <v>9.0909090909090912E-2</v>
      </c>
      <c r="H37" s="19">
        <f t="shared" ref="H37:H38" si="1">E37/$E$39</f>
        <v>0.13043478260869568</v>
      </c>
      <c r="I37" s="19">
        <f t="shared" ref="I37" si="2">SUM(F37:H37)</f>
        <v>0.26896292113683418</v>
      </c>
      <c r="J37" s="19">
        <f t="shared" ref="J37:K38" si="3">I37/3</f>
        <v>8.9654307045611392E-2</v>
      </c>
      <c r="K37" s="45">
        <f t="shared" si="3"/>
        <v>2.9884769015203799E-2</v>
      </c>
    </row>
    <row r="38" spans="1:20" x14ac:dyDescent="0.2">
      <c r="A38" s="1"/>
      <c r="B38" s="18" t="s">
        <v>16</v>
      </c>
      <c r="C38" s="42">
        <v>3</v>
      </c>
      <c r="D38" s="43">
        <v>5</v>
      </c>
      <c r="E38" s="39">
        <v>1</v>
      </c>
      <c r="F38" s="19">
        <f>C38/C39</f>
        <v>0.7142857142857143</v>
      </c>
      <c r="G38" s="19">
        <f t="shared" si="0"/>
        <v>0.45454545454545453</v>
      </c>
      <c r="H38" s="19">
        <f t="shared" si="1"/>
        <v>0.65217391304347827</v>
      </c>
      <c r="I38" s="19">
        <f>SUM(F38:H38)</f>
        <v>1.821005081874647</v>
      </c>
      <c r="J38" s="19">
        <f t="shared" si="3"/>
        <v>0.60700169395821568</v>
      </c>
      <c r="K38" s="45">
        <f t="shared" si="3"/>
        <v>0.2023338979860719</v>
      </c>
    </row>
    <row r="39" spans="1:20" x14ac:dyDescent="0.2">
      <c r="A39" s="1"/>
      <c r="B39" s="18" t="s">
        <v>25</v>
      </c>
      <c r="C39" s="19">
        <f>SUM(C36:C38)</f>
        <v>4.2</v>
      </c>
      <c r="D39" s="19">
        <f t="shared" ref="D39:E39" si="4">SUM(D36:D38)</f>
        <v>11</v>
      </c>
      <c r="E39" s="19">
        <f t="shared" si="4"/>
        <v>1.5333333333333332</v>
      </c>
      <c r="F39" s="19"/>
      <c r="G39" s="19"/>
      <c r="H39" s="19"/>
      <c r="I39" s="19"/>
      <c r="J39" s="19">
        <f>SUM(J36:J38)</f>
        <v>1</v>
      </c>
      <c r="K39" s="1"/>
    </row>
    <row r="40" spans="1:2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20" x14ac:dyDescent="0.2">
      <c r="A41" s="53" t="s">
        <v>29</v>
      </c>
      <c r="B41" s="53"/>
      <c r="C41" s="53"/>
      <c r="D41" s="53"/>
      <c r="E41" s="53"/>
      <c r="F41" s="1"/>
      <c r="G41" s="1"/>
      <c r="H41" s="1"/>
      <c r="I41" s="1"/>
      <c r="J41" s="1"/>
      <c r="K41" s="1"/>
    </row>
    <row r="42" spans="1:2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20" x14ac:dyDescent="0.2">
      <c r="A43" s="1"/>
      <c r="B43" s="1"/>
      <c r="C43" s="1" t="s">
        <v>47</v>
      </c>
      <c r="D43" s="1"/>
      <c r="E43" s="1"/>
      <c r="F43" s="1"/>
      <c r="G43" s="52" t="s">
        <v>46</v>
      </c>
      <c r="H43" s="52"/>
      <c r="I43" s="52"/>
      <c r="J43" s="52"/>
      <c r="K43" s="52"/>
    </row>
    <row r="44" spans="1:20" x14ac:dyDescent="0.2">
      <c r="A44" s="1"/>
      <c r="B44" s="1"/>
      <c r="C44" s="58" t="s">
        <v>21</v>
      </c>
      <c r="D44" s="58"/>
      <c r="E44" s="58"/>
      <c r="F44" s="1"/>
      <c r="G44" s="19" t="s">
        <v>30</v>
      </c>
      <c r="H44" s="19">
        <v>1</v>
      </c>
      <c r="I44" s="19">
        <v>2</v>
      </c>
      <c r="J44" s="19">
        <v>3</v>
      </c>
      <c r="K44" s="19">
        <v>4</v>
      </c>
      <c r="L44" s="3">
        <v>5</v>
      </c>
    </row>
    <row r="45" spans="1:20" x14ac:dyDescent="0.2">
      <c r="A45" s="1"/>
      <c r="B45" s="1"/>
      <c r="C45" s="1" t="s">
        <v>22</v>
      </c>
      <c r="D45" s="1">
        <f xml:space="preserve"> (C39*J36)+(D39*J37)+(E39*J38)</f>
        <v>3.1909781040215819</v>
      </c>
      <c r="E45" s="1"/>
      <c r="F45" s="1"/>
      <c r="G45" s="19" t="s">
        <v>31</v>
      </c>
      <c r="H45" s="19">
        <v>0</v>
      </c>
      <c r="I45" s="19">
        <v>0</v>
      </c>
      <c r="J45" s="19">
        <v>0.57999999999999996</v>
      </c>
      <c r="K45" s="19">
        <v>0.9</v>
      </c>
      <c r="L45" s="3">
        <v>1.1200000000000001</v>
      </c>
      <c r="M45" s="3">
        <v>1.32</v>
      </c>
      <c r="N45" s="3">
        <v>1.41</v>
      </c>
      <c r="O45" s="3">
        <v>1.49</v>
      </c>
      <c r="P45" s="3">
        <v>1.51</v>
      </c>
      <c r="Q45" s="3">
        <v>1.48</v>
      </c>
      <c r="R45" s="3">
        <v>1.56</v>
      </c>
      <c r="S45" s="3">
        <v>1.57</v>
      </c>
      <c r="T45" s="3">
        <v>1.59</v>
      </c>
    </row>
    <row r="46" spans="1:20" x14ac:dyDescent="0.2">
      <c r="A46" s="1"/>
      <c r="B46" s="1"/>
      <c r="C46" s="20"/>
      <c r="D46" s="20">
        <f>(D45-3)/(3-1)</f>
        <v>9.5489052010790942E-2</v>
      </c>
      <c r="E46" s="1" t="s">
        <v>27</v>
      </c>
      <c r="F46" s="1"/>
      <c r="G46" s="1"/>
      <c r="H46" s="1"/>
      <c r="I46" s="1"/>
      <c r="J46" s="1"/>
      <c r="K46" s="1"/>
    </row>
    <row r="47" spans="1:20" x14ac:dyDescent="0.2">
      <c r="A47" s="1"/>
      <c r="B47" s="1" t="s">
        <v>55</v>
      </c>
      <c r="C47" s="1">
        <f>(D45-3)/(3-1)</f>
        <v>9.5489052010790942E-2</v>
      </c>
      <c r="D47" s="1"/>
      <c r="E47" s="1"/>
      <c r="F47" s="1"/>
      <c r="G47" s="1"/>
      <c r="H47" s="1"/>
      <c r="I47" s="1"/>
      <c r="J47" s="1"/>
      <c r="K47" s="1"/>
    </row>
    <row r="48" spans="1:20" x14ac:dyDescent="0.2">
      <c r="A48" s="1"/>
      <c r="B48" s="1" t="s">
        <v>54</v>
      </c>
      <c r="C48" s="46">
        <f>C47/0.58</f>
        <v>0.16463629657032922</v>
      </c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53" t="s">
        <v>32</v>
      </c>
      <c r="B49" s="53"/>
      <c r="C49" s="53"/>
      <c r="D49" s="53"/>
      <c r="E49" s="53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2" x14ac:dyDescent="0.2">
      <c r="A76" s="54" t="s">
        <v>33</v>
      </c>
      <c r="B76" s="54"/>
      <c r="C76" s="54"/>
      <c r="D76" s="54"/>
      <c r="E76" s="54"/>
      <c r="F76" s="1"/>
      <c r="G76" s="1"/>
      <c r="H76" s="1"/>
      <c r="I76" s="1"/>
      <c r="J76" s="1"/>
      <c r="K76" s="1"/>
    </row>
    <row r="77" spans="1: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2" ht="17" thickBot="1" x14ac:dyDescent="0.25">
      <c r="A78" s="1"/>
      <c r="B78" s="6" t="s">
        <v>57</v>
      </c>
      <c r="C78" s="21"/>
      <c r="D78" s="22"/>
      <c r="E78" s="22"/>
      <c r="F78" s="22"/>
      <c r="G78" s="22"/>
      <c r="H78" s="22"/>
      <c r="I78" s="22"/>
      <c r="J78" s="22"/>
      <c r="K78" s="22"/>
      <c r="L78" s="6" t="s">
        <v>58</v>
      </c>
    </row>
    <row r="79" spans="1:12" x14ac:dyDescent="0.2">
      <c r="A79" s="1"/>
      <c r="B79" s="1"/>
      <c r="C79" s="23">
        <v>9</v>
      </c>
      <c r="D79" s="23">
        <v>7</v>
      </c>
      <c r="E79" s="23">
        <v>5</v>
      </c>
      <c r="F79" s="24">
        <v>3</v>
      </c>
      <c r="G79" s="23">
        <v>1</v>
      </c>
      <c r="H79" s="23">
        <v>3</v>
      </c>
      <c r="I79" s="23">
        <v>5</v>
      </c>
      <c r="J79" s="23">
        <v>7</v>
      </c>
      <c r="K79" s="23">
        <v>9</v>
      </c>
      <c r="L79" s="6"/>
    </row>
    <row r="80" spans="1:12" x14ac:dyDescent="0.2">
      <c r="A80" s="1"/>
      <c r="B80" s="1"/>
      <c r="C80" s="9"/>
      <c r="D80" s="9"/>
      <c r="E80" s="1"/>
      <c r="F80" s="9"/>
      <c r="G80" s="9"/>
      <c r="H80" s="9"/>
      <c r="I80" s="9"/>
      <c r="J80" s="9"/>
      <c r="K80" s="9"/>
      <c r="L80" s="6"/>
    </row>
    <row r="81" spans="1:12" ht="17" thickBot="1" x14ac:dyDescent="0.25">
      <c r="A81" s="1"/>
      <c r="B81" s="6" t="s">
        <v>57</v>
      </c>
      <c r="C81" s="21"/>
      <c r="D81" s="25">
        <v>8</v>
      </c>
      <c r="E81" s="22"/>
      <c r="F81" s="22"/>
      <c r="G81" s="22"/>
      <c r="H81" s="22"/>
      <c r="I81" s="22"/>
      <c r="J81" s="22"/>
      <c r="K81" s="22"/>
      <c r="L81" s="6" t="s">
        <v>59</v>
      </c>
    </row>
    <row r="82" spans="1:12" x14ac:dyDescent="0.2">
      <c r="A82" s="1"/>
      <c r="B82" s="1"/>
      <c r="C82" s="23">
        <v>9</v>
      </c>
      <c r="D82" s="23">
        <v>7</v>
      </c>
      <c r="E82" s="23">
        <v>5</v>
      </c>
      <c r="F82" s="23">
        <v>3</v>
      </c>
      <c r="G82" s="23">
        <v>1</v>
      </c>
      <c r="H82" s="23">
        <v>3</v>
      </c>
      <c r="I82" s="23">
        <v>5</v>
      </c>
      <c r="J82" s="23">
        <v>7</v>
      </c>
      <c r="K82" s="23">
        <v>9</v>
      </c>
      <c r="L82" s="6"/>
    </row>
    <row r="83" spans="1:1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6"/>
    </row>
    <row r="84" spans="1:12" ht="17" thickBot="1" x14ac:dyDescent="0.25">
      <c r="A84" s="1"/>
      <c r="B84" s="6" t="s">
        <v>58</v>
      </c>
      <c r="C84" s="21"/>
      <c r="D84" s="22"/>
      <c r="E84" s="22"/>
      <c r="F84" s="22"/>
      <c r="G84" s="22"/>
      <c r="H84" s="22"/>
      <c r="I84" s="22"/>
      <c r="J84" s="22"/>
      <c r="K84" s="22"/>
      <c r="L84" s="6" t="s">
        <v>59</v>
      </c>
    </row>
    <row r="85" spans="1:12" x14ac:dyDescent="0.2">
      <c r="A85" s="1"/>
      <c r="B85" s="1"/>
      <c r="C85" s="23">
        <v>9</v>
      </c>
      <c r="D85" s="23">
        <v>7</v>
      </c>
      <c r="E85" s="23">
        <v>5</v>
      </c>
      <c r="F85" s="24">
        <v>3</v>
      </c>
      <c r="G85" s="23">
        <v>1</v>
      </c>
      <c r="H85" s="23">
        <v>3</v>
      </c>
      <c r="I85" s="23">
        <v>5</v>
      </c>
      <c r="J85" s="23">
        <v>7</v>
      </c>
      <c r="K85" s="23">
        <v>9</v>
      </c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2" x14ac:dyDescent="0.2">
      <c r="A87" s="1"/>
      <c r="B87" s="19"/>
      <c r="C87" s="26" t="s">
        <v>57</v>
      </c>
      <c r="D87" s="26" t="s">
        <v>58</v>
      </c>
      <c r="E87" s="26" t="s">
        <v>59</v>
      </c>
      <c r="F87" s="55" t="s">
        <v>34</v>
      </c>
      <c r="G87" s="55"/>
      <c r="H87" s="55"/>
      <c r="I87" s="26" t="s">
        <v>25</v>
      </c>
      <c r="J87" s="26" t="s">
        <v>35</v>
      </c>
      <c r="K87" s="1"/>
    </row>
    <row r="88" spans="1:12" x14ac:dyDescent="0.2">
      <c r="A88" s="1"/>
      <c r="B88" s="18" t="s">
        <v>57</v>
      </c>
      <c r="C88" s="49">
        <v>1</v>
      </c>
      <c r="D88" s="49">
        <v>3</v>
      </c>
      <c r="E88" s="49">
        <v>8</v>
      </c>
      <c r="F88" s="27">
        <f>C88/$C$91</f>
        <v>0.68571428571428572</v>
      </c>
      <c r="G88" s="27">
        <f>D88/$D$91</f>
        <v>0.6923076923076924</v>
      </c>
      <c r="H88" s="27">
        <f>E88/$E$91</f>
        <v>0.66666666666666663</v>
      </c>
      <c r="I88" s="27">
        <f>SUM(F88:H88)</f>
        <v>2.0446886446886445</v>
      </c>
      <c r="J88" s="27">
        <f>I88/3</f>
        <v>0.68156288156288147</v>
      </c>
      <c r="K88" s="1"/>
    </row>
    <row r="89" spans="1:12" x14ac:dyDescent="0.2">
      <c r="A89" s="1"/>
      <c r="B89" s="18" t="s">
        <v>58</v>
      </c>
      <c r="C89" s="50">
        <f>1/3</f>
        <v>0.33333333333333331</v>
      </c>
      <c r="D89" s="49">
        <v>1</v>
      </c>
      <c r="E89" s="49">
        <v>3</v>
      </c>
      <c r="F89" s="27">
        <f t="shared" ref="F89:F90" si="5">C89/$C$91</f>
        <v>0.22857142857142856</v>
      </c>
      <c r="G89" s="27">
        <f t="shared" ref="G89:G90" si="6">D89/$D$91</f>
        <v>0.23076923076923078</v>
      </c>
      <c r="H89" s="27">
        <f t="shared" ref="H89:H90" si="7">E89/$E$91</f>
        <v>0.25</v>
      </c>
      <c r="I89" s="27">
        <f t="shared" ref="I89:I90" si="8">SUM(F89:H89)</f>
        <v>0.70934065934065937</v>
      </c>
      <c r="J89" s="27">
        <f t="shared" ref="J89:J90" si="9">I89/3</f>
        <v>0.23644688644688647</v>
      </c>
      <c r="K89" s="1"/>
    </row>
    <row r="90" spans="1:12" x14ac:dyDescent="0.2">
      <c r="A90" s="1"/>
      <c r="B90" s="18" t="s">
        <v>59</v>
      </c>
      <c r="C90" s="49">
        <f>1/8</f>
        <v>0.125</v>
      </c>
      <c r="D90" s="50">
        <f>1/3</f>
        <v>0.33333333333333331</v>
      </c>
      <c r="E90" s="49">
        <v>1</v>
      </c>
      <c r="F90" s="27">
        <f t="shared" si="5"/>
        <v>8.5714285714285715E-2</v>
      </c>
      <c r="G90" s="27">
        <f t="shared" si="6"/>
        <v>7.6923076923076927E-2</v>
      </c>
      <c r="H90" s="27">
        <f t="shared" si="7"/>
        <v>8.3333333333333329E-2</v>
      </c>
      <c r="I90" s="27">
        <f t="shared" si="8"/>
        <v>0.24597069597069599</v>
      </c>
      <c r="J90" s="27">
        <f t="shared" si="9"/>
        <v>8.199023199023199E-2</v>
      </c>
      <c r="K90" s="1"/>
    </row>
    <row r="91" spans="1:12" x14ac:dyDescent="0.2">
      <c r="A91" s="1"/>
      <c r="B91" s="18" t="s">
        <v>25</v>
      </c>
      <c r="C91" s="19">
        <f>SUM(C88:C90)</f>
        <v>1.4583333333333333</v>
      </c>
      <c r="D91" s="19">
        <f t="shared" ref="D91:E91" si="10">SUM(D88:D90)</f>
        <v>4.333333333333333</v>
      </c>
      <c r="E91" s="19">
        <f t="shared" si="10"/>
        <v>12</v>
      </c>
      <c r="F91" s="19"/>
      <c r="G91" s="19"/>
      <c r="H91" s="19"/>
      <c r="I91" s="19"/>
      <c r="J91" s="19">
        <f>SUM(J88:J90)</f>
        <v>1</v>
      </c>
      <c r="K91" s="1"/>
    </row>
    <row r="92" spans="1:12" x14ac:dyDescent="0.2">
      <c r="A92" s="1"/>
      <c r="B92" s="6"/>
      <c r="C92" s="1"/>
      <c r="D92" s="1"/>
      <c r="E92" s="1"/>
      <c r="F92" s="1"/>
      <c r="G92" s="1"/>
      <c r="H92" s="1"/>
      <c r="I92" s="1"/>
      <c r="J92" s="1"/>
      <c r="K92" s="1"/>
    </row>
    <row r="93" spans="1:12" x14ac:dyDescent="0.2">
      <c r="A93" s="54" t="s">
        <v>36</v>
      </c>
      <c r="B93" s="54"/>
      <c r="C93" s="54"/>
      <c r="D93" s="54"/>
      <c r="E93" s="54"/>
      <c r="F93" s="1"/>
      <c r="G93" s="1"/>
      <c r="H93" s="1"/>
      <c r="I93" s="1"/>
      <c r="J93" s="1"/>
      <c r="K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2" x14ac:dyDescent="0.2">
      <c r="A95" s="1"/>
      <c r="B95" s="1" t="s">
        <v>37</v>
      </c>
      <c r="C95" s="1">
        <f>(C91*J88)+(D91*J89)+(E91*J90)</f>
        <v>3.0024318274318271</v>
      </c>
      <c r="D95" s="1"/>
      <c r="E95" s="1" t="s">
        <v>31</v>
      </c>
      <c r="F95" s="1" t="s">
        <v>56</v>
      </c>
      <c r="G95" s="1"/>
      <c r="H95" s="1"/>
      <c r="I95" s="1"/>
      <c r="J95" s="1"/>
      <c r="K95" s="1"/>
    </row>
    <row r="96" spans="1:12" x14ac:dyDescent="0.2">
      <c r="A96" s="1"/>
      <c r="B96" s="1" t="s">
        <v>38</v>
      </c>
      <c r="C96" s="1">
        <f>(C95-3)/(3-1)</f>
        <v>1.2159137159135636E-3</v>
      </c>
      <c r="D96" s="1"/>
      <c r="E96" s="1"/>
      <c r="F96" s="1"/>
      <c r="G96" s="1"/>
      <c r="H96" s="1"/>
      <c r="I96" s="1"/>
      <c r="J96" s="1"/>
      <c r="K96" s="1"/>
    </row>
    <row r="97" spans="1:12" x14ac:dyDescent="0.2">
      <c r="A97" s="1"/>
      <c r="B97" s="1" t="s">
        <v>28</v>
      </c>
      <c r="C97" s="1">
        <f>C96/0.58</f>
        <v>2.0964029584716617E-3</v>
      </c>
      <c r="D97" s="1" t="s">
        <v>39</v>
      </c>
      <c r="E97" s="1"/>
      <c r="F97" s="1"/>
      <c r="G97" s="1"/>
      <c r="H97" s="1"/>
      <c r="I97" s="1"/>
      <c r="J97" s="1"/>
      <c r="K97" s="1"/>
    </row>
    <row r="98" spans="1:12" x14ac:dyDescent="0.2">
      <c r="A98" s="1"/>
      <c r="B98" s="1"/>
      <c r="C98" s="29" t="s">
        <v>40</v>
      </c>
      <c r="D98" s="29"/>
      <c r="E98" s="1"/>
      <c r="F98" s="1"/>
      <c r="G98" s="1"/>
      <c r="H98" s="1"/>
      <c r="I98" s="1"/>
      <c r="J98" s="1"/>
      <c r="K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2" x14ac:dyDescent="0.2">
      <c r="A100" s="54" t="s">
        <v>64</v>
      </c>
      <c r="B100" s="54"/>
      <c r="C100" s="54"/>
      <c r="D100" s="54"/>
      <c r="E100" s="54"/>
      <c r="F100" s="1"/>
      <c r="G100" s="1"/>
      <c r="H100" s="1"/>
      <c r="I100" s="1"/>
      <c r="J100" s="1"/>
      <c r="K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2" ht="17" thickBot="1" x14ac:dyDescent="0.25">
      <c r="A102" s="1"/>
      <c r="B102" s="1" t="s">
        <v>60</v>
      </c>
      <c r="C102" s="21"/>
      <c r="D102" s="22"/>
      <c r="E102" s="22"/>
      <c r="F102" s="22"/>
      <c r="G102" s="22"/>
      <c r="H102" s="30">
        <v>2</v>
      </c>
      <c r="I102" s="22"/>
      <c r="J102" s="22"/>
      <c r="K102" s="22"/>
      <c r="L102" s="1" t="s">
        <v>61</v>
      </c>
    </row>
    <row r="103" spans="1:12" x14ac:dyDescent="0.2">
      <c r="A103" s="1"/>
      <c r="B103" s="1"/>
      <c r="C103" s="23">
        <v>9</v>
      </c>
      <c r="D103" s="23">
        <v>7</v>
      </c>
      <c r="E103" s="23">
        <v>5</v>
      </c>
      <c r="F103" s="23">
        <v>3</v>
      </c>
      <c r="G103" s="23">
        <v>1</v>
      </c>
      <c r="H103" s="23">
        <v>3</v>
      </c>
      <c r="I103" s="23">
        <v>5</v>
      </c>
      <c r="J103" s="23">
        <v>7</v>
      </c>
      <c r="K103" s="23">
        <v>9</v>
      </c>
      <c r="L103" s="1"/>
    </row>
    <row r="104" spans="1:12" x14ac:dyDescent="0.2">
      <c r="A104" s="1"/>
      <c r="B104" s="1"/>
      <c r="C104" s="9"/>
      <c r="D104" s="9"/>
      <c r="E104" s="1"/>
      <c r="F104" s="9"/>
      <c r="G104" s="9"/>
      <c r="H104" s="9"/>
      <c r="I104" s="9"/>
      <c r="J104" s="9"/>
      <c r="K104" s="9"/>
      <c r="L104" s="1"/>
    </row>
    <row r="105" spans="1:12" ht="17" thickBot="1" x14ac:dyDescent="0.25">
      <c r="A105" s="1"/>
      <c r="B105" s="1" t="s">
        <v>60</v>
      </c>
      <c r="C105" s="21"/>
      <c r="D105" s="22"/>
      <c r="E105" s="22"/>
      <c r="F105" s="22"/>
      <c r="G105" s="22"/>
      <c r="H105" s="22"/>
      <c r="I105" s="22"/>
      <c r="J105" s="22"/>
      <c r="K105" s="22"/>
      <c r="L105" s="1" t="s">
        <v>62</v>
      </c>
    </row>
    <row r="106" spans="1:12" x14ac:dyDescent="0.2">
      <c r="A106" s="1"/>
      <c r="B106" s="1"/>
      <c r="C106" s="23">
        <v>9</v>
      </c>
      <c r="D106" s="23">
        <v>7</v>
      </c>
      <c r="E106" s="23">
        <v>5</v>
      </c>
      <c r="F106" s="24">
        <v>3</v>
      </c>
      <c r="G106" s="23">
        <v>1</v>
      </c>
      <c r="H106" s="23">
        <v>3</v>
      </c>
      <c r="I106" s="23">
        <v>5</v>
      </c>
      <c r="J106" s="23">
        <v>7</v>
      </c>
      <c r="K106" s="23">
        <v>9</v>
      </c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2" ht="17" thickBot="1" x14ac:dyDescent="0.25">
      <c r="A108" s="1"/>
      <c r="B108" s="1" t="s">
        <v>61</v>
      </c>
      <c r="C108" s="21"/>
      <c r="D108" s="22"/>
      <c r="E108" s="22"/>
      <c r="F108" s="22"/>
      <c r="G108" s="22"/>
      <c r="H108" s="22"/>
      <c r="I108" s="22"/>
      <c r="J108" s="22"/>
      <c r="K108" s="22"/>
      <c r="L108" s="1" t="s">
        <v>62</v>
      </c>
    </row>
    <row r="109" spans="1:12" x14ac:dyDescent="0.2">
      <c r="A109" s="1"/>
      <c r="B109" s="1"/>
      <c r="C109" s="23">
        <v>9</v>
      </c>
      <c r="D109" s="23">
        <v>7</v>
      </c>
      <c r="E109" s="24">
        <v>5</v>
      </c>
      <c r="F109" s="23">
        <v>3</v>
      </c>
      <c r="G109" s="23">
        <v>1</v>
      </c>
      <c r="H109" s="23">
        <v>3</v>
      </c>
      <c r="I109" s="23">
        <v>5</v>
      </c>
      <c r="J109" s="23">
        <v>7</v>
      </c>
      <c r="K109" s="23">
        <v>9</v>
      </c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2" x14ac:dyDescent="0.2">
      <c r="A112" s="1"/>
      <c r="B112" s="31" t="s">
        <v>57</v>
      </c>
      <c r="C112" s="18" t="s">
        <v>60</v>
      </c>
      <c r="D112" s="19" t="s">
        <v>61</v>
      </c>
      <c r="E112" s="19" t="s">
        <v>62</v>
      </c>
      <c r="F112" s="68" t="s">
        <v>41</v>
      </c>
      <c r="G112" s="69"/>
      <c r="H112" s="70"/>
      <c r="I112" s="26" t="s">
        <v>25</v>
      </c>
      <c r="J112" s="26" t="s">
        <v>35</v>
      </c>
      <c r="K112" s="1"/>
    </row>
    <row r="113" spans="1:12" x14ac:dyDescent="0.2">
      <c r="A113" s="1"/>
      <c r="B113" s="1" t="s">
        <v>60</v>
      </c>
      <c r="C113" s="19">
        <v>1</v>
      </c>
      <c r="D113" s="19">
        <f>1/2</f>
        <v>0.5</v>
      </c>
      <c r="E113" s="19">
        <v>3</v>
      </c>
      <c r="F113" s="28">
        <f>C113/$C$116</f>
        <v>0.3</v>
      </c>
      <c r="G113" s="28">
        <f>D113/$D$116</f>
        <v>0.29411764705882354</v>
      </c>
      <c r="H113" s="28">
        <f>E113/$E$116</f>
        <v>0.33333333333333331</v>
      </c>
      <c r="I113" s="28">
        <f>SUM(F113:H113)</f>
        <v>0.9274509803921569</v>
      </c>
      <c r="J113" s="28">
        <f>I113/3</f>
        <v>0.30915032679738563</v>
      </c>
      <c r="K113" s="1"/>
    </row>
    <row r="114" spans="1:12" x14ac:dyDescent="0.2">
      <c r="A114" s="1"/>
      <c r="B114" s="1" t="s">
        <v>61</v>
      </c>
      <c r="C114" s="38">
        <v>2</v>
      </c>
      <c r="D114" s="38">
        <v>1</v>
      </c>
      <c r="E114" s="38">
        <v>5</v>
      </c>
      <c r="F114" s="48">
        <f t="shared" ref="F114:F115" si="11">C114/$C$116</f>
        <v>0.6</v>
      </c>
      <c r="G114" s="48">
        <f t="shared" ref="G114:G115" si="12">D114/$D$116</f>
        <v>0.58823529411764708</v>
      </c>
      <c r="H114" s="48">
        <f t="shared" ref="H114:H115" si="13">E114/$E$116</f>
        <v>0.55555555555555558</v>
      </c>
      <c r="I114" s="48">
        <f t="shared" ref="I114:I115" si="14">SUM(F114:H114)</f>
        <v>1.7437908496732026</v>
      </c>
      <c r="J114" s="48">
        <f t="shared" ref="J114:J115" si="15">I114/3</f>
        <v>0.58126361655773418</v>
      </c>
      <c r="K114" s="1"/>
    </row>
    <row r="115" spans="1:12" x14ac:dyDescent="0.2">
      <c r="A115" s="1"/>
      <c r="B115" s="1" t="s">
        <v>62</v>
      </c>
      <c r="C115" s="32">
        <f>1/3</f>
        <v>0.33333333333333331</v>
      </c>
      <c r="D115" s="19">
        <f>1/5</f>
        <v>0.2</v>
      </c>
      <c r="E115" s="19">
        <v>1</v>
      </c>
      <c r="F115" s="28">
        <f t="shared" si="11"/>
        <v>9.9999999999999992E-2</v>
      </c>
      <c r="G115" s="28">
        <f t="shared" si="12"/>
        <v>0.11764705882352942</v>
      </c>
      <c r="H115" s="28">
        <f t="shared" si="13"/>
        <v>0.1111111111111111</v>
      </c>
      <c r="I115" s="28">
        <f t="shared" si="14"/>
        <v>0.32875816993464052</v>
      </c>
      <c r="J115" s="28">
        <f t="shared" si="15"/>
        <v>0.10958605664488018</v>
      </c>
      <c r="K115" s="1"/>
    </row>
    <row r="116" spans="1:12" x14ac:dyDescent="0.2">
      <c r="A116" s="1"/>
      <c r="B116" s="18" t="s">
        <v>25</v>
      </c>
      <c r="C116" s="33">
        <f>SUM(C113:C115)</f>
        <v>3.3333333333333335</v>
      </c>
      <c r="D116" s="19">
        <f t="shared" ref="D116:E116" si="16">SUM(D113:D115)</f>
        <v>1.7</v>
      </c>
      <c r="E116" s="19">
        <f t="shared" si="16"/>
        <v>9</v>
      </c>
      <c r="F116" s="19"/>
      <c r="G116" s="19"/>
      <c r="H116" s="19"/>
      <c r="I116" s="19"/>
      <c r="J116" s="19">
        <f>SUM(J113:J115)</f>
        <v>1</v>
      </c>
      <c r="K116" s="1"/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2" x14ac:dyDescent="0.2">
      <c r="A118" s="54" t="s">
        <v>42</v>
      </c>
      <c r="B118" s="54"/>
      <c r="C118" s="54"/>
      <c r="D118" s="54"/>
      <c r="E118" s="54"/>
      <c r="F118" s="1"/>
      <c r="G118" s="1"/>
      <c r="H118" s="1"/>
      <c r="I118" s="1"/>
      <c r="J118" s="1"/>
      <c r="K118" s="1"/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2" x14ac:dyDescent="0.2">
      <c r="A120" s="1"/>
      <c r="B120" s="1" t="s">
        <v>37</v>
      </c>
      <c r="C120" s="1">
        <f>(C116*J113)+(D116*J114)+(E116*J115)</f>
        <v>3.0049237472766888</v>
      </c>
      <c r="D120" s="1"/>
      <c r="E120" s="1"/>
      <c r="F120" s="1"/>
      <c r="G120" s="1"/>
      <c r="H120" s="1"/>
      <c r="I120" s="1"/>
      <c r="J120" s="1"/>
      <c r="K120" s="1"/>
    </row>
    <row r="121" spans="1:12" x14ac:dyDescent="0.2">
      <c r="A121" s="1"/>
      <c r="B121" s="1" t="s">
        <v>38</v>
      </c>
      <c r="C121" s="1">
        <f>(C120-3)/(3-1)</f>
        <v>2.4618736383443807E-3</v>
      </c>
      <c r="D121" s="1"/>
      <c r="E121" s="1"/>
      <c r="F121" s="1"/>
      <c r="G121" s="1"/>
      <c r="H121" s="1"/>
      <c r="I121" s="1"/>
      <c r="J121" s="1"/>
      <c r="K121" s="1"/>
    </row>
    <row r="122" spans="1:12" x14ac:dyDescent="0.2">
      <c r="A122" s="1"/>
      <c r="B122" s="1" t="s">
        <v>28</v>
      </c>
      <c r="C122" s="1">
        <f>C121/0.58</f>
        <v>4.2446097212834148E-3</v>
      </c>
      <c r="D122" s="1" t="s">
        <v>39</v>
      </c>
      <c r="E122" s="1"/>
      <c r="F122" s="1"/>
      <c r="G122" s="1"/>
      <c r="H122" s="1"/>
      <c r="I122" s="1"/>
      <c r="J122" s="1"/>
      <c r="K122" s="1"/>
    </row>
    <row r="123" spans="1:12" x14ac:dyDescent="0.2">
      <c r="A123" s="1"/>
      <c r="B123" s="1"/>
      <c r="C123" s="29" t="s">
        <v>40</v>
      </c>
      <c r="D123" s="29"/>
      <c r="E123" s="1"/>
      <c r="F123" s="1"/>
      <c r="G123" s="1"/>
      <c r="H123" s="1"/>
      <c r="I123" s="1"/>
      <c r="J123" s="1"/>
      <c r="K123" s="1"/>
    </row>
    <row r="124" spans="1:1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2" x14ac:dyDescent="0.2">
      <c r="A126" s="54" t="s">
        <v>65</v>
      </c>
      <c r="B126" s="54"/>
      <c r="C126" s="54"/>
      <c r="D126" s="54"/>
      <c r="E126" s="54"/>
      <c r="F126" s="1"/>
      <c r="G126" s="1"/>
      <c r="H126" s="1"/>
      <c r="I126" s="1"/>
      <c r="J126" s="1"/>
      <c r="K126" s="1"/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2" ht="17" thickBot="1" x14ac:dyDescent="0.25">
      <c r="A128" s="1"/>
      <c r="B128" s="1" t="s">
        <v>60</v>
      </c>
      <c r="C128" s="21"/>
      <c r="D128" s="22"/>
      <c r="E128" s="22"/>
      <c r="F128" s="22"/>
      <c r="G128" s="22"/>
      <c r="H128" s="22"/>
      <c r="I128" s="30">
        <v>4</v>
      </c>
      <c r="J128" s="22"/>
      <c r="K128" s="22"/>
      <c r="L128" s="1" t="s">
        <v>61</v>
      </c>
    </row>
    <row r="129" spans="1:12" x14ac:dyDescent="0.2">
      <c r="A129" s="1"/>
      <c r="B129" s="1"/>
      <c r="C129" s="23">
        <v>9</v>
      </c>
      <c r="D129" s="23">
        <v>7</v>
      </c>
      <c r="E129" s="23">
        <v>5</v>
      </c>
      <c r="F129" s="23">
        <v>3</v>
      </c>
      <c r="G129" s="23">
        <v>1</v>
      </c>
      <c r="H129" s="23">
        <v>3</v>
      </c>
      <c r="I129" s="23">
        <v>5</v>
      </c>
      <c r="J129" s="23">
        <v>7</v>
      </c>
      <c r="K129" s="23">
        <v>9</v>
      </c>
      <c r="L129" s="1"/>
    </row>
    <row r="130" spans="1:12" x14ac:dyDescent="0.2">
      <c r="A130" s="1"/>
      <c r="B130" s="1"/>
      <c r="C130" s="9"/>
      <c r="D130" s="9"/>
      <c r="E130" s="1"/>
      <c r="F130" s="9"/>
      <c r="G130" s="9"/>
      <c r="H130" s="9"/>
      <c r="I130" s="9"/>
      <c r="J130" s="9"/>
      <c r="K130" s="9"/>
      <c r="L130" s="1"/>
    </row>
    <row r="131" spans="1:12" ht="17" thickBot="1" x14ac:dyDescent="0.25">
      <c r="A131" s="1"/>
      <c r="B131" s="1" t="s">
        <v>60</v>
      </c>
      <c r="C131" s="21"/>
      <c r="D131" s="22"/>
      <c r="E131" s="22"/>
      <c r="F131" s="22"/>
      <c r="G131" s="22"/>
      <c r="H131" s="22"/>
      <c r="I131" s="30">
        <v>4</v>
      </c>
      <c r="J131" s="22"/>
      <c r="K131" s="22"/>
      <c r="L131" s="1" t="s">
        <v>62</v>
      </c>
    </row>
    <row r="132" spans="1:12" x14ac:dyDescent="0.2">
      <c r="A132" s="1"/>
      <c r="B132" s="1"/>
      <c r="C132" s="23">
        <v>9</v>
      </c>
      <c r="D132" s="23">
        <v>7</v>
      </c>
      <c r="E132" s="23">
        <v>5</v>
      </c>
      <c r="F132" s="23">
        <v>3</v>
      </c>
      <c r="G132" s="23">
        <v>1</v>
      </c>
      <c r="H132" s="23">
        <v>3</v>
      </c>
      <c r="I132" s="23">
        <v>5</v>
      </c>
      <c r="J132" s="23">
        <v>7</v>
      </c>
      <c r="K132" s="23">
        <v>9</v>
      </c>
    </row>
    <row r="133" spans="1:12" x14ac:dyDescent="0.2">
      <c r="A133" s="1"/>
      <c r="B133" s="1"/>
      <c r="C133" s="1"/>
      <c r="D133" s="1"/>
      <c r="E133" s="23"/>
      <c r="F133" s="1"/>
      <c r="G133" s="1"/>
      <c r="H133" s="1"/>
      <c r="I133" s="1"/>
      <c r="J133" s="1"/>
      <c r="K133" s="1"/>
    </row>
    <row r="134" spans="1:12" ht="17" thickBot="1" x14ac:dyDescent="0.25">
      <c r="A134" s="1"/>
      <c r="B134" s="1" t="s">
        <v>61</v>
      </c>
      <c r="C134" s="21"/>
      <c r="D134" s="22"/>
      <c r="E134" s="22"/>
      <c r="F134" s="22"/>
      <c r="G134" s="22"/>
      <c r="H134" s="30">
        <v>2</v>
      </c>
      <c r="I134" s="22"/>
      <c r="J134" s="22"/>
      <c r="K134" s="22"/>
      <c r="L134" s="1" t="s">
        <v>62</v>
      </c>
    </row>
    <row r="135" spans="1:12" x14ac:dyDescent="0.2">
      <c r="A135" s="1"/>
      <c r="B135" s="1"/>
      <c r="C135" s="23">
        <v>9</v>
      </c>
      <c r="D135" s="23">
        <v>7</v>
      </c>
      <c r="E135" s="23">
        <v>5</v>
      </c>
      <c r="F135" s="23">
        <v>3</v>
      </c>
      <c r="G135" s="23">
        <v>1</v>
      </c>
      <c r="H135" s="23">
        <v>3</v>
      </c>
      <c r="I135" s="23">
        <v>5</v>
      </c>
      <c r="J135" s="23">
        <v>7</v>
      </c>
      <c r="K135" s="23">
        <v>9</v>
      </c>
    </row>
    <row r="136" spans="1:12" x14ac:dyDescent="0.2">
      <c r="A136" s="1"/>
      <c r="B136" s="1"/>
      <c r="C136" s="1"/>
      <c r="D136" s="1"/>
      <c r="E136" s="23"/>
      <c r="F136" s="1"/>
      <c r="G136" s="1"/>
      <c r="H136" s="1"/>
      <c r="I136" s="1"/>
      <c r="J136" s="1"/>
      <c r="K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2" x14ac:dyDescent="0.2">
      <c r="A139" s="1"/>
      <c r="B139" s="31" t="s">
        <v>58</v>
      </c>
      <c r="C139" s="18" t="s">
        <v>60</v>
      </c>
      <c r="D139" s="19" t="s">
        <v>61</v>
      </c>
      <c r="E139" s="19" t="s">
        <v>62</v>
      </c>
      <c r="F139" s="68" t="s">
        <v>41</v>
      </c>
      <c r="G139" s="69"/>
      <c r="H139" s="70"/>
      <c r="I139" s="26" t="s">
        <v>25</v>
      </c>
      <c r="J139" s="26" t="s">
        <v>35</v>
      </c>
      <c r="K139" s="1"/>
    </row>
    <row r="140" spans="1:12" x14ac:dyDescent="0.2">
      <c r="A140" s="1"/>
      <c r="B140" s="1" t="s">
        <v>60</v>
      </c>
      <c r="C140" s="19">
        <v>1</v>
      </c>
      <c r="D140" s="19">
        <f>1/4</f>
        <v>0.25</v>
      </c>
      <c r="E140" s="19">
        <f>1/4</f>
        <v>0.25</v>
      </c>
      <c r="F140" s="28">
        <f>C140/$C$143</f>
        <v>0.1111111111111111</v>
      </c>
      <c r="G140" s="28">
        <f>D140/$D$143</f>
        <v>7.6923076923076927E-2</v>
      </c>
      <c r="H140" s="28">
        <f>E140/$E$143</f>
        <v>0.14285714285714285</v>
      </c>
      <c r="I140" s="28">
        <f>SUM(F140:H140)</f>
        <v>0.33089133089133088</v>
      </c>
      <c r="J140" s="28">
        <f>I140/3</f>
        <v>0.1102971102971103</v>
      </c>
      <c r="K140" s="1"/>
    </row>
    <row r="141" spans="1:12" x14ac:dyDescent="0.2">
      <c r="A141" s="1"/>
      <c r="B141" s="1" t="s">
        <v>61</v>
      </c>
      <c r="C141" s="19">
        <v>4</v>
      </c>
      <c r="D141" s="19">
        <v>1</v>
      </c>
      <c r="E141" s="19">
        <f>1/2</f>
        <v>0.5</v>
      </c>
      <c r="F141" s="28">
        <f t="shared" ref="F141:F142" si="17">C141/$C$143</f>
        <v>0.44444444444444442</v>
      </c>
      <c r="G141" s="28">
        <f t="shared" ref="G141:G142" si="18">D141/$D$143</f>
        <v>0.30769230769230771</v>
      </c>
      <c r="H141" s="28">
        <f t="shared" ref="H141:H142" si="19">E141/$E$143</f>
        <v>0.2857142857142857</v>
      </c>
      <c r="I141" s="28">
        <f t="shared" ref="I141:I142" si="20">SUM(F141:H141)</f>
        <v>1.0378510378510377</v>
      </c>
      <c r="J141" s="28">
        <f t="shared" ref="J141:J142" si="21">I141/3</f>
        <v>0.34595034595034591</v>
      </c>
      <c r="K141" s="1"/>
    </row>
    <row r="142" spans="1:12" x14ac:dyDescent="0.2">
      <c r="A142" s="1"/>
      <c r="B142" s="1" t="s">
        <v>62</v>
      </c>
      <c r="C142" s="47">
        <v>4</v>
      </c>
      <c r="D142" s="38">
        <v>2</v>
      </c>
      <c r="E142" s="38">
        <v>1</v>
      </c>
      <c r="F142" s="48">
        <f t="shared" si="17"/>
        <v>0.44444444444444442</v>
      </c>
      <c r="G142" s="48">
        <f t="shared" si="18"/>
        <v>0.61538461538461542</v>
      </c>
      <c r="H142" s="48">
        <f t="shared" si="19"/>
        <v>0.5714285714285714</v>
      </c>
      <c r="I142" s="48">
        <f t="shared" si="20"/>
        <v>1.6312576312576312</v>
      </c>
      <c r="J142" s="48">
        <f t="shared" si="21"/>
        <v>0.54375254375254378</v>
      </c>
      <c r="K142" s="1"/>
    </row>
    <row r="143" spans="1:12" x14ac:dyDescent="0.2">
      <c r="A143" s="1"/>
      <c r="B143" s="18" t="s">
        <v>25</v>
      </c>
      <c r="C143" s="34">
        <f>SUM(C140:C142)</f>
        <v>9</v>
      </c>
      <c r="D143" s="34">
        <f t="shared" ref="D143" si="22">SUM(D140:D142)</f>
        <v>3.25</v>
      </c>
      <c r="E143" s="33">
        <f>SUM(E140:E142)</f>
        <v>1.75</v>
      </c>
      <c r="F143" s="19"/>
      <c r="G143" s="19"/>
      <c r="H143" s="19"/>
      <c r="I143" s="19"/>
      <c r="J143" s="19">
        <f>SUM(J140:J142)</f>
        <v>1</v>
      </c>
      <c r="K143" s="1"/>
    </row>
    <row r="144" spans="1:1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2" x14ac:dyDescent="0.2">
      <c r="A146" s="54" t="s">
        <v>43</v>
      </c>
      <c r="B146" s="54"/>
      <c r="C146" s="54"/>
      <c r="D146" s="54"/>
      <c r="E146" s="54"/>
      <c r="F146" s="1"/>
      <c r="G146" s="1"/>
      <c r="H146" s="1"/>
      <c r="I146" s="1"/>
      <c r="J146" s="1"/>
      <c r="K146" s="1"/>
    </row>
    <row r="147" spans="1:1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2" x14ac:dyDescent="0.2">
      <c r="A148" s="1"/>
      <c r="B148" s="1" t="s">
        <v>37</v>
      </c>
      <c r="C148" s="1">
        <f>(C143*J140)+(D143+J141)+(E143*J142)</f>
        <v>5.5401912901912898</v>
      </c>
      <c r="D148" s="1"/>
      <c r="E148" s="1"/>
      <c r="F148" s="1"/>
      <c r="G148" s="1"/>
      <c r="H148" s="1"/>
      <c r="I148" s="1"/>
      <c r="J148" s="1"/>
      <c r="K148" s="1"/>
    </row>
    <row r="149" spans="1:12" x14ac:dyDescent="0.2">
      <c r="A149" s="1"/>
      <c r="B149" s="1" t="s">
        <v>38</v>
      </c>
      <c r="C149" s="1">
        <f>(C148-3)/2</f>
        <v>1.2700956450956449</v>
      </c>
      <c r="D149" s="1"/>
      <c r="E149" s="1"/>
      <c r="F149" s="1"/>
      <c r="G149" s="1"/>
      <c r="H149" s="1"/>
      <c r="I149" s="1"/>
      <c r="J149" s="1"/>
      <c r="K149" s="1"/>
    </row>
    <row r="150" spans="1:12" x14ac:dyDescent="0.2">
      <c r="A150" s="1"/>
      <c r="B150" s="1" t="s">
        <v>28</v>
      </c>
      <c r="C150" s="1">
        <f>C149/58</f>
        <v>2.1898200777511118E-2</v>
      </c>
      <c r="D150" s="1" t="s">
        <v>39</v>
      </c>
      <c r="E150" s="1"/>
      <c r="F150" s="1"/>
      <c r="G150" s="1"/>
      <c r="H150" s="1"/>
      <c r="I150" s="1"/>
      <c r="J150" s="1"/>
      <c r="K150" s="1"/>
    </row>
    <row r="151" spans="1:12" x14ac:dyDescent="0.2">
      <c r="A151" s="1"/>
      <c r="B151" s="1"/>
      <c r="C151" s="29" t="s">
        <v>40</v>
      </c>
      <c r="D151" s="29"/>
      <c r="E151" s="1"/>
      <c r="F151" s="1"/>
      <c r="G151" s="1"/>
      <c r="H151" s="1"/>
      <c r="I151" s="1"/>
      <c r="J151" s="1"/>
      <c r="K151" s="1"/>
    </row>
    <row r="152" spans="1:1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2" x14ac:dyDescent="0.2">
      <c r="A153" s="54" t="s">
        <v>66</v>
      </c>
      <c r="B153" s="54"/>
      <c r="C153" s="54"/>
      <c r="D153" s="54"/>
      <c r="E153" s="54"/>
      <c r="F153" s="1"/>
      <c r="G153" s="1"/>
      <c r="H153" s="1"/>
      <c r="I153" s="1"/>
      <c r="J153" s="1"/>
      <c r="K153" s="1"/>
    </row>
    <row r="154" spans="1:1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2" ht="17" thickBot="1" x14ac:dyDescent="0.25">
      <c r="A155" s="1"/>
      <c r="B155" s="1" t="s">
        <v>60</v>
      </c>
      <c r="C155" s="21"/>
      <c r="D155" s="22"/>
      <c r="E155" s="22"/>
      <c r="F155" s="22"/>
      <c r="G155" s="22"/>
      <c r="H155" s="22"/>
      <c r="I155" s="30">
        <v>4</v>
      </c>
      <c r="J155" s="22"/>
      <c r="K155" s="22"/>
      <c r="L155" s="1" t="s">
        <v>61</v>
      </c>
    </row>
    <row r="156" spans="1:12" x14ac:dyDescent="0.2">
      <c r="A156" s="1"/>
      <c r="B156" s="1"/>
      <c r="C156" s="23">
        <v>9</v>
      </c>
      <c r="D156" s="23">
        <v>7</v>
      </c>
      <c r="E156" s="23">
        <v>5</v>
      </c>
      <c r="F156" s="23">
        <v>3</v>
      </c>
      <c r="G156" s="23">
        <v>1</v>
      </c>
      <c r="H156" s="23">
        <v>3</v>
      </c>
      <c r="I156" s="23">
        <v>5</v>
      </c>
      <c r="J156" s="23">
        <v>7</v>
      </c>
      <c r="K156" s="23">
        <v>9</v>
      </c>
      <c r="L156" s="1"/>
    </row>
    <row r="157" spans="1:12" x14ac:dyDescent="0.2">
      <c r="A157" s="1"/>
      <c r="B157" s="1"/>
      <c r="C157" s="9"/>
      <c r="D157" s="9"/>
      <c r="E157" s="1"/>
      <c r="F157" s="9"/>
      <c r="G157" s="9"/>
      <c r="H157" s="9"/>
      <c r="I157" s="9"/>
      <c r="J157" s="9"/>
      <c r="K157" s="9"/>
      <c r="L157" s="1"/>
    </row>
    <row r="158" spans="1:12" ht="17" thickBot="1" x14ac:dyDescent="0.25">
      <c r="A158" s="1"/>
      <c r="B158" s="1" t="s">
        <v>60</v>
      </c>
      <c r="C158" s="21"/>
      <c r="D158" s="22"/>
      <c r="E158" s="22"/>
      <c r="F158" s="22"/>
      <c r="G158" s="22"/>
      <c r="H158" s="22"/>
      <c r="I158" s="22"/>
      <c r="J158" s="22"/>
      <c r="K158" s="22"/>
      <c r="L158" s="1" t="s">
        <v>62</v>
      </c>
    </row>
    <row r="159" spans="1:12" x14ac:dyDescent="0.2">
      <c r="A159" s="1"/>
      <c r="B159" s="1"/>
      <c r="C159" s="23">
        <v>9</v>
      </c>
      <c r="D159" s="23">
        <v>7</v>
      </c>
      <c r="E159" s="23">
        <v>5</v>
      </c>
      <c r="F159" s="23">
        <v>3</v>
      </c>
      <c r="G159" s="23">
        <v>1</v>
      </c>
      <c r="H159" s="30">
        <v>3</v>
      </c>
      <c r="I159" s="23">
        <v>5</v>
      </c>
      <c r="J159" s="23">
        <v>7</v>
      </c>
      <c r="K159" s="23">
        <v>9</v>
      </c>
    </row>
    <row r="160" spans="1:12" x14ac:dyDescent="0.2">
      <c r="A160" s="1"/>
      <c r="B160" s="1"/>
      <c r="C160" s="1"/>
      <c r="D160" s="1"/>
      <c r="E160" s="23"/>
      <c r="F160" s="1"/>
      <c r="G160" s="1"/>
      <c r="H160" s="1"/>
      <c r="I160" s="1"/>
      <c r="J160" s="1"/>
      <c r="K160" s="1"/>
    </row>
    <row r="161" spans="1:12" ht="17" thickBot="1" x14ac:dyDescent="0.25">
      <c r="A161" s="1"/>
      <c r="B161" s="1" t="s">
        <v>61</v>
      </c>
      <c r="C161" s="21"/>
      <c r="D161" s="22"/>
      <c r="E161" s="22"/>
      <c r="F161" s="22"/>
      <c r="G161" s="22"/>
      <c r="H161" s="30">
        <v>2</v>
      </c>
      <c r="I161" s="22"/>
      <c r="J161" s="22"/>
      <c r="K161" s="22"/>
      <c r="L161" s="1" t="s">
        <v>62</v>
      </c>
    </row>
    <row r="162" spans="1:12" x14ac:dyDescent="0.2">
      <c r="A162" s="1"/>
      <c r="B162" s="1"/>
      <c r="C162" s="23">
        <v>9</v>
      </c>
      <c r="D162" s="23">
        <v>7</v>
      </c>
      <c r="E162" s="23">
        <v>5</v>
      </c>
      <c r="F162" s="23">
        <v>3</v>
      </c>
      <c r="G162" s="23">
        <v>1</v>
      </c>
      <c r="H162" s="23">
        <v>3</v>
      </c>
      <c r="I162" s="23">
        <v>5</v>
      </c>
      <c r="J162" s="23">
        <v>7</v>
      </c>
      <c r="K162" s="23">
        <v>9</v>
      </c>
    </row>
    <row r="163" spans="1:1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2" x14ac:dyDescent="0.2">
      <c r="A164" s="1"/>
      <c r="B164" s="31" t="s">
        <v>59</v>
      </c>
      <c r="C164" s="18" t="s">
        <v>60</v>
      </c>
      <c r="D164" s="1" t="s">
        <v>61</v>
      </c>
      <c r="E164" s="1" t="s">
        <v>62</v>
      </c>
      <c r="F164" s="68" t="s">
        <v>41</v>
      </c>
      <c r="G164" s="69"/>
      <c r="H164" s="70"/>
      <c r="I164" s="26" t="s">
        <v>25</v>
      </c>
      <c r="J164" s="26" t="s">
        <v>35</v>
      </c>
      <c r="K164" s="1"/>
    </row>
    <row r="165" spans="1:12" x14ac:dyDescent="0.2">
      <c r="A165" s="1"/>
      <c r="B165" s="1" t="s">
        <v>60</v>
      </c>
      <c r="C165" s="19">
        <v>1</v>
      </c>
      <c r="D165" s="19">
        <f>1/4</f>
        <v>0.25</v>
      </c>
      <c r="E165" s="19">
        <f>1/3</f>
        <v>0.33333333333333331</v>
      </c>
      <c r="F165" s="28">
        <f>C165/$C$168</f>
        <v>0.125</v>
      </c>
      <c r="G165" s="28">
        <f>D165/$D$168</f>
        <v>7.6923076923076927E-2</v>
      </c>
      <c r="H165" s="28">
        <f>E165/$E$168</f>
        <v>0.18181818181818182</v>
      </c>
      <c r="I165" s="28">
        <f>SUM(F165:H165)</f>
        <v>0.38374125874125875</v>
      </c>
      <c r="J165" s="28">
        <f>I165/3</f>
        <v>0.12791375291375293</v>
      </c>
      <c r="K165" s="1"/>
    </row>
    <row r="166" spans="1:12" x14ac:dyDescent="0.2">
      <c r="A166" s="1"/>
      <c r="B166" s="1" t="s">
        <v>61</v>
      </c>
      <c r="C166" s="19">
        <v>4</v>
      </c>
      <c r="D166" s="19">
        <v>1</v>
      </c>
      <c r="E166" s="19">
        <f>1/2</f>
        <v>0.5</v>
      </c>
      <c r="F166" s="28">
        <f t="shared" ref="F166:F167" si="23">C166/$C$168</f>
        <v>0.5</v>
      </c>
      <c r="G166" s="28">
        <f t="shared" ref="G166:G167" si="24">D166/$D$168</f>
        <v>0.30769230769230771</v>
      </c>
      <c r="H166" s="28">
        <f t="shared" ref="H166:H167" si="25">E166/$E$168</f>
        <v>0.27272727272727276</v>
      </c>
      <c r="I166" s="28">
        <f t="shared" ref="I166:I167" si="26">SUM(F166:H166)</f>
        <v>1.0804195804195804</v>
      </c>
      <c r="J166" s="28">
        <f>I166/3</f>
        <v>0.36013986013986016</v>
      </c>
      <c r="K166" s="1"/>
    </row>
    <row r="167" spans="1:12" x14ac:dyDescent="0.2">
      <c r="A167" s="1"/>
      <c r="B167" s="1" t="s">
        <v>62</v>
      </c>
      <c r="C167" s="47">
        <v>3</v>
      </c>
      <c r="D167" s="38">
        <v>2</v>
      </c>
      <c r="E167" s="38">
        <v>1</v>
      </c>
      <c r="F167" s="48">
        <f t="shared" si="23"/>
        <v>0.375</v>
      </c>
      <c r="G167" s="48">
        <f t="shared" si="24"/>
        <v>0.61538461538461542</v>
      </c>
      <c r="H167" s="48">
        <f t="shared" si="25"/>
        <v>0.54545454545454553</v>
      </c>
      <c r="I167" s="48">
        <f t="shared" si="26"/>
        <v>1.5358391608391608</v>
      </c>
      <c r="J167" s="48">
        <f>I167/3</f>
        <v>0.51194638694638694</v>
      </c>
      <c r="K167" s="1"/>
    </row>
    <row r="168" spans="1:12" x14ac:dyDescent="0.2">
      <c r="A168" s="1"/>
      <c r="B168" s="18" t="s">
        <v>25</v>
      </c>
      <c r="C168" s="34">
        <f>SUM(C165:C167)</f>
        <v>8</v>
      </c>
      <c r="D168" s="33">
        <f t="shared" ref="D168" si="27">SUM(D165:D167)</f>
        <v>3.25</v>
      </c>
      <c r="E168" s="33">
        <f>SUM(E165:E167)</f>
        <v>1.8333333333333333</v>
      </c>
      <c r="F168" s="19"/>
      <c r="G168" s="19"/>
      <c r="H168" s="19"/>
      <c r="I168" s="19"/>
      <c r="J168" s="19">
        <f>SUM(J165:J167)</f>
        <v>1</v>
      </c>
      <c r="K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2" x14ac:dyDescent="0.2">
      <c r="A171" s="54" t="s">
        <v>44</v>
      </c>
      <c r="B171" s="54"/>
      <c r="C171" s="54"/>
      <c r="D171" s="54"/>
      <c r="E171" s="54"/>
      <c r="F171" s="1"/>
      <c r="G171" s="1"/>
      <c r="H171" s="1"/>
      <c r="I171" s="1"/>
      <c r="J171" s="1"/>
      <c r="K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2" x14ac:dyDescent="0.2">
      <c r="A173" s="1"/>
      <c r="B173" s="1" t="s">
        <v>37</v>
      </c>
      <c r="C173" s="35">
        <f>(C168*J165)+(D168*J166)+(E168*J167)</f>
        <v>3.1323329448329447</v>
      </c>
      <c r="D173" s="1"/>
      <c r="E173" s="1"/>
      <c r="F173" s="1"/>
      <c r="G173" s="1"/>
      <c r="H173" s="1"/>
      <c r="I173" s="1"/>
      <c r="J173" s="1"/>
      <c r="K173" s="1"/>
    </row>
    <row r="174" spans="1:12" x14ac:dyDescent="0.2">
      <c r="A174" s="1"/>
      <c r="B174" s="1" t="s">
        <v>38</v>
      </c>
      <c r="C174" s="35">
        <f>(C173-3)/(3-1)</f>
        <v>6.6166472416472333E-2</v>
      </c>
      <c r="D174" s="1"/>
      <c r="E174" s="1"/>
      <c r="F174" s="1"/>
      <c r="G174" s="1"/>
      <c r="H174" s="1"/>
      <c r="I174" s="1"/>
      <c r="J174" s="1"/>
      <c r="K174" s="1"/>
    </row>
    <row r="175" spans="1:12" x14ac:dyDescent="0.2">
      <c r="A175" s="1"/>
      <c r="B175" s="1" t="s">
        <v>28</v>
      </c>
      <c r="C175" s="35">
        <f>C174/58</f>
        <v>1.1408012485598679E-3</v>
      </c>
      <c r="D175" s="1"/>
      <c r="E175" s="1"/>
      <c r="F175" s="1"/>
      <c r="G175" s="1"/>
      <c r="H175" s="1"/>
      <c r="I175" s="1"/>
      <c r="J175" s="1"/>
      <c r="K175" s="1"/>
    </row>
    <row r="176" spans="1:12" x14ac:dyDescent="0.2">
      <c r="A176" s="1"/>
      <c r="B176" s="1"/>
      <c r="C176" s="66" t="s">
        <v>40</v>
      </c>
      <c r="D176" s="66"/>
      <c r="E176" s="1"/>
      <c r="F176" s="1"/>
      <c r="G176" s="1"/>
      <c r="H176" s="1"/>
      <c r="I176" s="1"/>
      <c r="J176" s="1"/>
      <c r="K176" s="1"/>
    </row>
    <row r="177" spans="1:1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">
      <c r="A180" s="54" t="s">
        <v>45</v>
      </c>
      <c r="B180" s="54"/>
      <c r="C180" s="54"/>
      <c r="D180" s="54"/>
      <c r="E180" s="54"/>
      <c r="F180" s="1"/>
      <c r="G180" s="1"/>
      <c r="H180" s="1"/>
      <c r="I180" s="1"/>
      <c r="J180" s="1"/>
      <c r="K180" s="1"/>
    </row>
    <row r="181" spans="1:11" ht="32" customHeight="1" x14ac:dyDescent="0.2">
      <c r="A181" s="1"/>
      <c r="B181" s="67" t="s">
        <v>51</v>
      </c>
      <c r="C181" s="67"/>
      <c r="D181" s="67"/>
      <c r="E181" s="67"/>
      <c r="F181" s="67"/>
      <c r="G181" s="67"/>
      <c r="H181" s="67"/>
      <c r="I181" s="67"/>
      <c r="J181" s="67"/>
      <c r="K181" s="1"/>
    </row>
    <row r="182" spans="1:1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">
      <c r="A183" s="1"/>
      <c r="B183" s="1" t="s">
        <v>60</v>
      </c>
      <c r="C183" s="51">
        <f>(J88*J113)+(J89*J140)+(J90*J165)</f>
        <v>0.24727247415811301</v>
      </c>
      <c r="D183" s="1"/>
      <c r="E183" s="1"/>
      <c r="F183" s="1"/>
      <c r="G183" s="1"/>
      <c r="H183" s="1"/>
      <c r="I183" s="1"/>
      <c r="J183" s="1"/>
      <c r="K183" s="1"/>
    </row>
    <row r="184" spans="1:11" x14ac:dyDescent="0.2">
      <c r="A184" s="1"/>
      <c r="B184" s="1" t="s">
        <v>61</v>
      </c>
      <c r="C184" s="51">
        <f>(J88*J114)+(J89*J141)+(J90*J166)</f>
        <v>0.50749453829573044</v>
      </c>
      <c r="D184" s="1"/>
      <c r="E184" s="1"/>
      <c r="F184" s="1"/>
      <c r="G184" s="1"/>
      <c r="H184" s="1"/>
      <c r="I184" s="1"/>
      <c r="J184" s="1"/>
      <c r="K184" s="1"/>
    </row>
    <row r="185" spans="1:11" x14ac:dyDescent="0.2">
      <c r="A185" s="1"/>
      <c r="B185" s="1" t="s">
        <v>62</v>
      </c>
      <c r="C185" s="51">
        <f>(J88*J115)+(J89*J142)+(J90*J167)</f>
        <v>0.24523298754615641</v>
      </c>
      <c r="D185" s="1"/>
      <c r="E185" s="1"/>
      <c r="F185" s="1"/>
      <c r="G185" s="1"/>
      <c r="H185" s="1"/>
      <c r="I185" s="1"/>
      <c r="J185" s="1"/>
      <c r="K185" s="1"/>
    </row>
    <row r="186" spans="1:11" x14ac:dyDescent="0.2">
      <c r="A186" s="1"/>
      <c r="B186" s="36"/>
      <c r="C186" s="37">
        <f>SUM(C183:C185)</f>
        <v>0.99999999999999989</v>
      </c>
      <c r="D186" s="1"/>
      <c r="E186" s="1"/>
      <c r="F186" s="1"/>
      <c r="G186" s="1"/>
      <c r="H186" s="1"/>
      <c r="I186" s="1"/>
      <c r="J186" s="1"/>
      <c r="K186" s="1"/>
    </row>
    <row r="187" spans="1:1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</sheetData>
  <mergeCells count="37">
    <mergeCell ref="A1:F1"/>
    <mergeCell ref="A2:F2"/>
    <mergeCell ref="A153:E153"/>
    <mergeCell ref="A171:E171"/>
    <mergeCell ref="A41:E41"/>
    <mergeCell ref="B11:F11"/>
    <mergeCell ref="B3:F3"/>
    <mergeCell ref="A9:F9"/>
    <mergeCell ref="A10:F10"/>
    <mergeCell ref="A21:E21"/>
    <mergeCell ref="C176:D176"/>
    <mergeCell ref="A180:E180"/>
    <mergeCell ref="B181:J181"/>
    <mergeCell ref="A93:E93"/>
    <mergeCell ref="A118:E118"/>
    <mergeCell ref="A100:E100"/>
    <mergeCell ref="A126:E126"/>
    <mergeCell ref="A146:E146"/>
    <mergeCell ref="F164:H164"/>
    <mergeCell ref="F139:H139"/>
    <mergeCell ref="F112:H112"/>
    <mergeCell ref="G43:K43"/>
    <mergeCell ref="A49:E49"/>
    <mergeCell ref="A76:E76"/>
    <mergeCell ref="F87:H87"/>
    <mergeCell ref="C12:F12"/>
    <mergeCell ref="C19:F19"/>
    <mergeCell ref="C44:E44"/>
    <mergeCell ref="F35:H35"/>
    <mergeCell ref="A33:E33"/>
    <mergeCell ref="C13:F13"/>
    <mergeCell ref="C14:F14"/>
    <mergeCell ref="C15:F15"/>
    <mergeCell ref="C16:F16"/>
    <mergeCell ref="C17:F17"/>
    <mergeCell ref="C18:F18"/>
    <mergeCell ref="B31:F31"/>
  </mergeCells>
  <phoneticPr fontId="3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2020-11-17T14:15:00Z</dcterms:created>
  <dcterms:modified xsi:type="dcterms:W3CDTF">2022-05-30T04:11:39Z</dcterms:modified>
</cp:coreProperties>
</file>